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89" firstSheet="3" activeTab="10"/>
  </bookViews>
  <sheets>
    <sheet name="TC DAMAS FONDO" sheetId="1" r:id="rId1"/>
    <sheet name="TC DAMAS VEL" sheetId="2" r:id="rId2"/>
    <sheet name="TC VARONES FONDO" sheetId="3" r:id="rId3"/>
    <sheet name="TC VARONES VELOCIDAD" sheetId="4" r:id="rId4"/>
    <sheet name="DAMAS PRE JUVENIL" sheetId="5" r:id="rId5"/>
    <sheet name="VARONES PRE JUVENIL" sheetId="6" r:id="rId6"/>
    <sheet name="3ºD" sheetId="7" r:id="rId7"/>
    <sheet name="3ºV" sheetId="8" r:id="rId8"/>
    <sheet name="4ºD" sheetId="9" r:id="rId9"/>
    <sheet name="4ºV" sheetId="10" r:id="rId10"/>
    <sheet name="Premiación Alta" sheetId="11" r:id="rId11"/>
    <sheet name="Hoja1" sheetId="12" r:id="rId12"/>
    <sheet name="Hoja2" sheetId="13" r:id="rId13"/>
  </sheets>
  <definedNames>
    <definedName name="_xlnm._FilterDatabase" localSheetId="1" hidden="1">'TC DAMAS VEL'!$A$9:$U$34</definedName>
    <definedName name="_xlnm._FilterDatabase" localSheetId="3" hidden="1">'TC VARONES VELOCIDAD'!$A$9:$U$46</definedName>
    <definedName name="_xlfn.COUNTIFS" hidden="1">#NAME?</definedName>
    <definedName name="_xlnm.Print_Area" localSheetId="10">'Premiación Alta'!$A$1:$G$39</definedName>
    <definedName name="_xlnm.Print_Area" localSheetId="1">'TC DAMAS VEL'!$A$1:$Q$34</definedName>
    <definedName name="_xlnm.Print_Titles" localSheetId="1">'TC DAMAS VEL'!$1:$9</definedName>
    <definedName name="_xlnm.Print_Titles" localSheetId="3">'TC VARONES VELOCIDAD'!$1:$8</definedName>
    <definedName name="_xlnm.Print_Titles" localSheetId="5">'VARONES PRE JUVENIL'!$1:$8</definedName>
  </definedNames>
  <calcPr fullCalcOnLoad="1"/>
</workbook>
</file>

<file path=xl/sharedStrings.xml><?xml version="1.0" encoding="utf-8"?>
<sst xmlns="http://schemas.openxmlformats.org/spreadsheetml/2006/main" count="1206" uniqueCount="468">
  <si>
    <t>NOMBRE</t>
  </si>
  <si>
    <t>NUMERO</t>
  </si>
  <si>
    <t>LUGAR</t>
  </si>
  <si>
    <t>TIEMPO</t>
  </si>
  <si>
    <t>PTOS.</t>
  </si>
  <si>
    <t>Juez Arbitro:</t>
  </si>
  <si>
    <t>Juez Planillas:</t>
  </si>
  <si>
    <t>PUNTOS</t>
  </si>
  <si>
    <t>TOTAL CORREDORES</t>
  </si>
  <si>
    <t>Lug.</t>
  </si>
  <si>
    <t>Nombre</t>
  </si>
  <si>
    <t>RECORD</t>
  </si>
  <si>
    <t>PRE-JUVENIL DAMAS ALTA COMPETENCIA</t>
  </si>
  <si>
    <t>PRE-JUVENIL VARONES ALTA COMPETENCIA</t>
  </si>
  <si>
    <t>3ª DAMAS ALTA COMPETENCIA</t>
  </si>
  <si>
    <t>3ª VARONES ALTA COMPETENCIA</t>
  </si>
  <si>
    <t>4ª DAMAS ALTA COMPETENCIA</t>
  </si>
  <si>
    <t>4ª VARONES ALTA COMPETENCIA</t>
  </si>
  <si>
    <t>CLUB</t>
  </si>
  <si>
    <t>Club</t>
  </si>
  <si>
    <t>Universitario</t>
  </si>
  <si>
    <t>Diego Portales</t>
  </si>
  <si>
    <t>Leones Rojos</t>
  </si>
  <si>
    <t>Colo Colo</t>
  </si>
  <si>
    <t>San Joaquin</t>
  </si>
  <si>
    <t>Escuela Nacional</t>
  </si>
  <si>
    <t>Alfredo Mardones</t>
  </si>
  <si>
    <t>Kronos</t>
  </si>
  <si>
    <t>Jorge Reyes</t>
  </si>
  <si>
    <t>Braulio Reyes</t>
  </si>
  <si>
    <t>Lucas Silva</t>
  </si>
  <si>
    <t>Rocket Roller Race</t>
  </si>
  <si>
    <t>Santiago</t>
  </si>
  <si>
    <t>JD</t>
  </si>
  <si>
    <t>AD</t>
  </si>
  <si>
    <t>Metropolitana</t>
  </si>
  <si>
    <t>C</t>
  </si>
  <si>
    <t>AV</t>
  </si>
  <si>
    <t>JV</t>
  </si>
  <si>
    <t>3ª V</t>
  </si>
  <si>
    <t>PRE-JUVENIL DAMAS</t>
  </si>
  <si>
    <t>PRE-JUVENIL VARONES</t>
  </si>
  <si>
    <t>3ª DAMAS</t>
  </si>
  <si>
    <t>3ª VARONES</t>
  </si>
  <si>
    <t>4ª DAMAS</t>
  </si>
  <si>
    <t>4ª VARONES</t>
  </si>
  <si>
    <t>Black Bull</t>
  </si>
  <si>
    <t>Ricardo Verdugo</t>
  </si>
  <si>
    <t>U. de Chile</t>
  </si>
  <si>
    <t>Pamela Mariani</t>
  </si>
  <si>
    <t>Javiera Vargas</t>
  </si>
  <si>
    <t>Javiera San Martin</t>
  </si>
  <si>
    <t>Camila Zapata</t>
  </si>
  <si>
    <t>Alejandra Traslaviña</t>
  </si>
  <si>
    <t>Raul Ivan Pedraza</t>
  </si>
  <si>
    <t>Daniel Bravo</t>
  </si>
  <si>
    <t>Rolando Ossandon</t>
  </si>
  <si>
    <t>Juan Carlos Bazan</t>
  </si>
  <si>
    <t>Hugo Ramirez</t>
  </si>
  <si>
    <t>Fabian Diaz</t>
  </si>
  <si>
    <t>Ruben Garcia</t>
  </si>
  <si>
    <t>Dragones</t>
  </si>
  <si>
    <t>Romina Perez</t>
  </si>
  <si>
    <t>Ashly Marin</t>
  </si>
  <si>
    <t>Valentina Castillo</t>
  </si>
  <si>
    <t>Rayen Suarez</t>
  </si>
  <si>
    <t>Nicole Ulloa</t>
  </si>
  <si>
    <t>Belen Urrutia</t>
  </si>
  <si>
    <t>Gonzalo Villablanca</t>
  </si>
  <si>
    <t>Eduardo Ramirez</t>
  </si>
  <si>
    <t>Macarena Vasquez</t>
  </si>
  <si>
    <t>Fenix</t>
  </si>
  <si>
    <t>Moira Chaña</t>
  </si>
  <si>
    <t>Cristobal Marchant</t>
  </si>
  <si>
    <t>Pintana s/ruedas</t>
  </si>
  <si>
    <t>Fabian Garrido</t>
  </si>
  <si>
    <t>Rene Maldonado</t>
  </si>
  <si>
    <t>Cristian Sandoval</t>
  </si>
  <si>
    <t>Paulo Verdugo</t>
  </si>
  <si>
    <t>Emanuel Silva</t>
  </si>
  <si>
    <t>Javiera Flores</t>
  </si>
  <si>
    <t>Crescente Errazuriz</t>
  </si>
  <si>
    <t>Nicolas Albornoz</t>
  </si>
  <si>
    <t>Martina Diaz</t>
  </si>
  <si>
    <t>Andrea Castillo</t>
  </si>
  <si>
    <t>Rodrigo Valenzuela</t>
  </si>
  <si>
    <t>Jamileth Villacura</t>
  </si>
  <si>
    <t>Renegados</t>
  </si>
  <si>
    <t>Katherine Alvarado</t>
  </si>
  <si>
    <t>Stefany Santis</t>
  </si>
  <si>
    <t>Sebastian Apablaza</t>
  </si>
  <si>
    <t>Walter Palma</t>
  </si>
  <si>
    <t>Catalina Cavieres</t>
  </si>
  <si>
    <t>Karin Espinoza</t>
  </si>
  <si>
    <t>Javiera Pinochet</t>
  </si>
  <si>
    <t>Curico Maria Salinas</t>
  </si>
  <si>
    <t>Kiara Osses</t>
  </si>
  <si>
    <t>Lorena Espinoza</t>
  </si>
  <si>
    <t>Boosted</t>
  </si>
  <si>
    <t>Kathia Rodriguez</t>
  </si>
  <si>
    <t>Ivan Torres</t>
  </si>
  <si>
    <t>Josefa Silva</t>
  </si>
  <si>
    <t>Eric Gauna</t>
  </si>
  <si>
    <t>Martina Naranjo</t>
  </si>
  <si>
    <t>Catalina Castillo</t>
  </si>
  <si>
    <t>Javiera Carrasco</t>
  </si>
  <si>
    <t>Fernanda Lara</t>
  </si>
  <si>
    <t>Rayen Molina</t>
  </si>
  <si>
    <t>Sebastian Leon</t>
  </si>
  <si>
    <t>Aranxa Aqueveque</t>
  </si>
  <si>
    <t>Matias Venegas</t>
  </si>
  <si>
    <t>Gabriel Reyes</t>
  </si>
  <si>
    <t>Paloma Flores</t>
  </si>
  <si>
    <t>Catalina Lorca</t>
  </si>
  <si>
    <t>Emily Lobos</t>
  </si>
  <si>
    <t>Ignacio Mardones</t>
  </si>
  <si>
    <t>Pola Narvaez</t>
  </si>
  <si>
    <t>Catherine Peñan</t>
  </si>
  <si>
    <t>Daniela Tapia</t>
  </si>
  <si>
    <t>Francisco Duran</t>
  </si>
  <si>
    <t>Mauricio Muñoz</t>
  </si>
  <si>
    <t>Antonia Jimenez</t>
  </si>
  <si>
    <t>Valentina Martinez</t>
  </si>
  <si>
    <t>Valentina Mayanes</t>
  </si>
  <si>
    <t>Camila Mayanes</t>
  </si>
  <si>
    <t>Martina Gonzalez</t>
  </si>
  <si>
    <t>Valentina Soto</t>
  </si>
  <si>
    <t>Alvaro Porta</t>
  </si>
  <si>
    <t>Rengo</t>
  </si>
  <si>
    <t>Daniel Carrasco</t>
  </si>
  <si>
    <t>Fernanda Muñoz</t>
  </si>
  <si>
    <t>Benjamin Muñoz</t>
  </si>
  <si>
    <t>Rigoberto Sepulveda</t>
  </si>
  <si>
    <t>Francisca Henriquez</t>
  </si>
  <si>
    <t>Puente Alto</t>
  </si>
  <si>
    <t>Hualpen</t>
  </si>
  <si>
    <t>Deportivo Quilpue</t>
  </si>
  <si>
    <t>Jose Parada</t>
  </si>
  <si>
    <t>Valentina Muñoz</t>
  </si>
  <si>
    <t>Elizabeth Morales</t>
  </si>
  <si>
    <t>Francisca Jimenez</t>
  </si>
  <si>
    <t>Matias Briceño</t>
  </si>
  <si>
    <t>Manuel Moscoso</t>
  </si>
  <si>
    <t>Jorge Venegas</t>
  </si>
  <si>
    <t>Geraldin Fernandez</t>
  </si>
  <si>
    <t>Antonia Mariqueo</t>
  </si>
  <si>
    <t>Chitas Quilicura</t>
  </si>
  <si>
    <t>Millaray Melin</t>
  </si>
  <si>
    <t>Nicol Bolañoz</t>
  </si>
  <si>
    <t>Ambar Retamal</t>
  </si>
  <si>
    <t>Rocio Villagra</t>
  </si>
  <si>
    <t>Antonella Henriquez</t>
  </si>
  <si>
    <t>Martina Otazo</t>
  </si>
  <si>
    <t>Valeria Soto</t>
  </si>
  <si>
    <t>Joaquin Arrouch</t>
  </si>
  <si>
    <t>Fernanda Mariqueo</t>
  </si>
  <si>
    <t>Rocio Soto</t>
  </si>
  <si>
    <t>Catalina Urra</t>
  </si>
  <si>
    <t>Josefa Espinoza</t>
  </si>
  <si>
    <t>Isidora Guzman</t>
  </si>
  <si>
    <t>Vicente Guerrero</t>
  </si>
  <si>
    <t>Renato Arrouch</t>
  </si>
  <si>
    <t>Dante Carvajal</t>
  </si>
  <si>
    <t>Gian Celedon</t>
  </si>
  <si>
    <t>Rodrigo Porta</t>
  </si>
  <si>
    <t>Uzi Roller</t>
  </si>
  <si>
    <t>Cedre Morales</t>
  </si>
  <si>
    <t>Ac. Valparaiso</t>
  </si>
  <si>
    <t>Nicole Pinto</t>
  </si>
  <si>
    <t>RPA</t>
  </si>
  <si>
    <t>Power Wheels</t>
  </si>
  <si>
    <t>Matias Moscoso</t>
  </si>
  <si>
    <t>Martin Amigo</t>
  </si>
  <si>
    <t>Isabel Soto</t>
  </si>
  <si>
    <t>Valentina Carmona</t>
  </si>
  <si>
    <t>Amanda Cortes</t>
  </si>
  <si>
    <t>Daniela Diaz</t>
  </si>
  <si>
    <t>Javiera Diaz</t>
  </si>
  <si>
    <t>Javiera Sandoval</t>
  </si>
  <si>
    <t>Amanda Ortiz</t>
  </si>
  <si>
    <t>Isidora Aravena</t>
  </si>
  <si>
    <t>Maximo Viñales</t>
  </si>
  <si>
    <t>Guillermo Castillo</t>
  </si>
  <si>
    <t>Luciano Rojas</t>
  </si>
  <si>
    <t>Agustina Morales</t>
  </si>
  <si>
    <t>Sofia Ardiles</t>
  </si>
  <si>
    <t>Alondra Ramirez</t>
  </si>
  <si>
    <t>Bonny Contreras</t>
  </si>
  <si>
    <t>Maria Celeste Saez</t>
  </si>
  <si>
    <t>Camila Aguila</t>
  </si>
  <si>
    <t>Extreme Speed</t>
  </si>
  <si>
    <t>Maria Jesus Faundez</t>
  </si>
  <si>
    <t>Chitas de Quilicura</t>
  </si>
  <si>
    <t>Sofia Sepulveda</t>
  </si>
  <si>
    <t>Barbara Norambuena</t>
  </si>
  <si>
    <t>Arwen Diaz</t>
  </si>
  <si>
    <t>Franco Ibarra</t>
  </si>
  <si>
    <t>Giorgio Celedon</t>
  </si>
  <si>
    <t>Marcos Ruiz</t>
  </si>
  <si>
    <t>Cristofer Ulloa</t>
  </si>
  <si>
    <t>Juan Sandoval</t>
  </si>
  <si>
    <t>Lucas Caneleo</t>
  </si>
  <si>
    <t>Sebastian Lilllo</t>
  </si>
  <si>
    <t>Booested</t>
  </si>
  <si>
    <t>Francisca Berland</t>
  </si>
  <si>
    <t>Naomi Duarte</t>
  </si>
  <si>
    <t>Martina Cerezo</t>
  </si>
  <si>
    <t>Daniela Navarrete</t>
  </si>
  <si>
    <t>Paulina Mondaca</t>
  </si>
  <si>
    <t>Valentina Lizama</t>
  </si>
  <si>
    <t>Alyha Velasquez</t>
  </si>
  <si>
    <t>Darinka Riveros</t>
  </si>
  <si>
    <t>Mariana Manqui</t>
  </si>
  <si>
    <t>Paula Moreno</t>
  </si>
  <si>
    <t>Constanza Moreno</t>
  </si>
  <si>
    <t>Lorena Valderrama</t>
  </si>
  <si>
    <t>Martina Rojas</t>
  </si>
  <si>
    <t>Francisca Bronstein</t>
  </si>
  <si>
    <t>Natalia Escobar</t>
  </si>
  <si>
    <t>Rosario Sepulveda</t>
  </si>
  <si>
    <t>Javiera Lara</t>
  </si>
  <si>
    <t>Diego Mayanes</t>
  </si>
  <si>
    <t>Christian Soto</t>
  </si>
  <si>
    <t>Joaquin Frivola</t>
  </si>
  <si>
    <t>Matias Rios</t>
  </si>
  <si>
    <t>Bastian Viñales</t>
  </si>
  <si>
    <t>Brandon Quezada</t>
  </si>
  <si>
    <t>Diego Soto</t>
  </si>
  <si>
    <t>Team Diaz</t>
  </si>
  <si>
    <t>German Perez</t>
  </si>
  <si>
    <t>Bastian Salguero</t>
  </si>
  <si>
    <t>Mayra Silva</t>
  </si>
  <si>
    <t>Camila Fernandez</t>
  </si>
  <si>
    <t>Sujei Orellana</t>
  </si>
  <si>
    <t>Lorena Millan</t>
  </si>
  <si>
    <t>Danae Gutierrez</t>
  </si>
  <si>
    <t>Pamela Santis</t>
  </si>
  <si>
    <t>Chitas De Quilicura</t>
  </si>
  <si>
    <t>Valentina Flores</t>
  </si>
  <si>
    <t>Gloria Carolina  Morales</t>
  </si>
  <si>
    <t>Camila Navarro</t>
  </si>
  <si>
    <t>Janinne Ibañez</t>
  </si>
  <si>
    <t>Martina Zoro</t>
  </si>
  <si>
    <t>Aaron Lizana</t>
  </si>
  <si>
    <t>Francesca Briceño</t>
  </si>
  <si>
    <t>Fernando Perez</t>
  </si>
  <si>
    <t>Pablo Mora</t>
  </si>
  <si>
    <t>Gianinna Rocco</t>
  </si>
  <si>
    <t>Lucas Galleguillos</t>
  </si>
  <si>
    <t>Nicolas Gonzalez</t>
  </si>
  <si>
    <t>Constanza Peralta</t>
  </si>
  <si>
    <t>Daphne Yañez</t>
  </si>
  <si>
    <t>Fernanda Mela</t>
  </si>
  <si>
    <t xml:space="preserve">Benjamin Mora </t>
  </si>
  <si>
    <t>Camila Carreño</t>
  </si>
  <si>
    <t>Elena Alvarez</t>
  </si>
  <si>
    <t>Siegredt Salinas</t>
  </si>
  <si>
    <t>Jeremias Morales</t>
  </si>
  <si>
    <t>Sebastian Paillavil</t>
  </si>
  <si>
    <t>Javier Ramos</t>
  </si>
  <si>
    <t>Sebastian Diaz</t>
  </si>
  <si>
    <t>Maximiliano Caro</t>
  </si>
  <si>
    <t>Martina Ramos</t>
  </si>
  <si>
    <t>Agustina Gonzalez</t>
  </si>
  <si>
    <t>Martina Lobos</t>
  </si>
  <si>
    <t>Anais Martines</t>
  </si>
  <si>
    <t>Alejandra Fuentes</t>
  </si>
  <si>
    <t>Alyson Soto</t>
  </si>
  <si>
    <t>Constanza Cortes</t>
  </si>
  <si>
    <t>Martina Jofre</t>
  </si>
  <si>
    <t>Romina Muñoz</t>
  </si>
  <si>
    <t>Amelia Rivera</t>
  </si>
  <si>
    <t>Elias Nuñez</t>
  </si>
  <si>
    <t>Shylot Valeria Barrientos</t>
  </si>
  <si>
    <t>Ashly Ramirez</t>
  </si>
  <si>
    <t>Catalina Gutierez</t>
  </si>
  <si>
    <t>Alisson Barrera</t>
  </si>
  <si>
    <t>Francisca Cuevas</t>
  </si>
  <si>
    <t>Valeria Riffo</t>
  </si>
  <si>
    <t>Estefania Nuñez</t>
  </si>
  <si>
    <t>Franco Gutierrez</t>
  </si>
  <si>
    <t>Jael Vargas</t>
  </si>
  <si>
    <t>Cristobal Morales</t>
  </si>
  <si>
    <t>Sofia Huerta</t>
  </si>
  <si>
    <t>Roman Lay</t>
  </si>
  <si>
    <t>Tamara Correa</t>
  </si>
  <si>
    <t>Valentina Moya</t>
  </si>
  <si>
    <t>Matias Vargas</t>
  </si>
  <si>
    <t>Amanda Acuña</t>
  </si>
  <si>
    <t>Cristobal Fuentes</t>
  </si>
  <si>
    <t>Catalina Pasten</t>
  </si>
  <si>
    <t>Florencia Cortes</t>
  </si>
  <si>
    <t>Etienne Ramali</t>
  </si>
  <si>
    <t>Alemania</t>
  </si>
  <si>
    <t>Nelson Escobar</t>
  </si>
  <si>
    <t>Cristobal Cayuqueo</t>
  </si>
  <si>
    <t>Cristobal Gallardo</t>
  </si>
  <si>
    <t>Karen Vejar</t>
  </si>
  <si>
    <t>Catalina Espinoza</t>
  </si>
  <si>
    <t>Pia Candia</t>
  </si>
  <si>
    <t>Xuxa Alvarez</t>
  </si>
  <si>
    <t>Juan Pablo Inostroza</t>
  </si>
  <si>
    <t>Josefa Donoso</t>
  </si>
  <si>
    <t>Bastian Muñoz</t>
  </si>
  <si>
    <t>Tomas Olmedo</t>
  </si>
  <si>
    <t>Francisca Poblete</t>
  </si>
  <si>
    <t>Jhan Ulloa</t>
  </si>
  <si>
    <t>Julian Villacura</t>
  </si>
  <si>
    <t>Anais Villacura</t>
  </si>
  <si>
    <t>Aron Gonzalez</t>
  </si>
  <si>
    <t>Fernanda Gonzalez</t>
  </si>
  <si>
    <t>Javiera Cornejo</t>
  </si>
  <si>
    <t>Catalina Moya</t>
  </si>
  <si>
    <t>Catalina Pezoa</t>
  </si>
  <si>
    <t>Cristobal Parada</t>
  </si>
  <si>
    <t>Nicolas Vargas</t>
  </si>
  <si>
    <t>Gustavo Riffo</t>
  </si>
  <si>
    <t>Giuliano Celedon</t>
  </si>
  <si>
    <t>Valeria Aravena</t>
  </si>
  <si>
    <t>Eduardo Vidal</t>
  </si>
  <si>
    <t>El llano</t>
  </si>
  <si>
    <t>Alissa Rosseau</t>
  </si>
  <si>
    <t xml:space="preserve">El Llano </t>
  </si>
  <si>
    <t>Jenny Rivera</t>
  </si>
  <si>
    <t>El Llano</t>
  </si>
  <si>
    <t>Catalina Hrste</t>
  </si>
  <si>
    <t>Angela Martinez</t>
  </si>
  <si>
    <t>Maura Aguilera</t>
  </si>
  <si>
    <t>Marla Castro</t>
  </si>
  <si>
    <t>Nicolas Hueraman</t>
  </si>
  <si>
    <t>Ricardo Quilodran</t>
  </si>
  <si>
    <t>Antonella Orellana</t>
  </si>
  <si>
    <t>Brian Artal</t>
  </si>
  <si>
    <t>Valentina Reyes</t>
  </si>
  <si>
    <t>Power Whells</t>
  </si>
  <si>
    <t>Fernanda Hernandez</t>
  </si>
  <si>
    <t>Catalina Porta</t>
  </si>
  <si>
    <t>Javier Riveros</t>
  </si>
  <si>
    <t>Maite Hess</t>
  </si>
  <si>
    <t>Catalina Estrada</t>
  </si>
  <si>
    <t>Francisco Barra</t>
  </si>
  <si>
    <t>Evolution</t>
  </si>
  <si>
    <t>Paula Silva</t>
  </si>
  <si>
    <t>Daniela Cartes</t>
  </si>
  <si>
    <t>Rodrigo Campos</t>
  </si>
  <si>
    <t>Martin Silva</t>
  </si>
  <si>
    <t>Queen Race</t>
  </si>
  <si>
    <t>Montserrat Hermosilla</t>
  </si>
  <si>
    <t>Josefa Ortiz</t>
  </si>
  <si>
    <t>Trinidad Manqui</t>
  </si>
  <si>
    <t>Angelo Tamburini</t>
  </si>
  <si>
    <t>TC VARONES FONDO</t>
  </si>
  <si>
    <t>TC VARONES VELOCIDAD</t>
  </si>
  <si>
    <t>Iran</t>
  </si>
  <si>
    <t>Mohammad Salehi</t>
  </si>
  <si>
    <t>Maria Jose Moya</t>
  </si>
  <si>
    <t>Roller Sur Talcahuano</t>
  </si>
  <si>
    <t>Javiera Silva</t>
  </si>
  <si>
    <t>Makarena Gonzalez</t>
  </si>
  <si>
    <t>Melanie Lizana</t>
  </si>
  <si>
    <t xml:space="preserve">TC DAMAS  VELOCIDAD </t>
  </si>
  <si>
    <t>TC DAMAS  FONDO</t>
  </si>
  <si>
    <t>Thomas Mena</t>
  </si>
  <si>
    <t>Fernanda Calderon</t>
  </si>
  <si>
    <t>30.70</t>
  </si>
  <si>
    <t>26.16</t>
  </si>
  <si>
    <t>Alisson Valenzuela</t>
  </si>
  <si>
    <t>1000 Mts</t>
  </si>
  <si>
    <t>26.52</t>
  </si>
  <si>
    <t>10,000 mts puntos + elim</t>
  </si>
  <si>
    <t>nc</t>
  </si>
  <si>
    <t>desc</t>
  </si>
  <si>
    <t>Camilo Diaz</t>
  </si>
  <si>
    <t>15,21,06</t>
  </si>
  <si>
    <t>500 Mts + D</t>
  </si>
  <si>
    <t>Laura Villagran</t>
  </si>
  <si>
    <t>500 + d</t>
  </si>
  <si>
    <t>1.42.19</t>
  </si>
  <si>
    <t>54.02</t>
  </si>
  <si>
    <t>Juan Donoso</t>
  </si>
  <si>
    <t>2000 Mts Puntos</t>
  </si>
  <si>
    <t>1,55,87</t>
  </si>
  <si>
    <t>TC DAMAS VELOCIDAD</t>
  </si>
  <si>
    <t>Anais Laurent</t>
  </si>
  <si>
    <t>Francia</t>
  </si>
  <si>
    <t>TC DAMAS FONDO</t>
  </si>
  <si>
    <t>2º FECHA RANKING ALTA COMPETENCIA</t>
  </si>
  <si>
    <t>16 Y 17 DE MARZO</t>
  </si>
  <si>
    <t>300 Mts</t>
  </si>
  <si>
    <t>1,00,16</t>
  </si>
  <si>
    <t>3,39,01</t>
  </si>
  <si>
    <t>1,44,49</t>
  </si>
  <si>
    <t>1,45,92</t>
  </si>
  <si>
    <t>3000 Mts Puntos</t>
  </si>
  <si>
    <t>4,50,34</t>
  </si>
  <si>
    <t>1,39,92</t>
  </si>
  <si>
    <t>5000 Mts Puntos</t>
  </si>
  <si>
    <t xml:space="preserve">300 Mts </t>
  </si>
  <si>
    <t>1,39,80</t>
  </si>
  <si>
    <t>10.000 Mts Puntos</t>
  </si>
  <si>
    <t>15,52,42</t>
  </si>
  <si>
    <t>15,24.36</t>
  </si>
  <si>
    <t>15,07,15</t>
  </si>
  <si>
    <t>500 +d</t>
  </si>
  <si>
    <t>300 C/R</t>
  </si>
  <si>
    <t>28.92</t>
  </si>
  <si>
    <t>29.61</t>
  </si>
  <si>
    <t>29.29</t>
  </si>
  <si>
    <t>27.63</t>
  </si>
  <si>
    <t>30.14</t>
  </si>
  <si>
    <t>27.31</t>
  </si>
  <si>
    <t>31.16</t>
  </si>
  <si>
    <t>26.07</t>
  </si>
  <si>
    <t>30.13</t>
  </si>
  <si>
    <t>29.91</t>
  </si>
  <si>
    <t>27.11</t>
  </si>
  <si>
    <t>27.86</t>
  </si>
  <si>
    <t>27.51</t>
  </si>
  <si>
    <t>32.22</t>
  </si>
  <si>
    <t>26.42</t>
  </si>
  <si>
    <t>31.28</t>
  </si>
  <si>
    <t>30.71</t>
  </si>
  <si>
    <t>29.00</t>
  </si>
  <si>
    <t>34.95</t>
  </si>
  <si>
    <t>29.75</t>
  </si>
  <si>
    <t>25.58</t>
  </si>
  <si>
    <t>26.62</t>
  </si>
  <si>
    <t>32.08</t>
  </si>
  <si>
    <t>32.94</t>
  </si>
  <si>
    <t>28.62</t>
  </si>
  <si>
    <t>28.98</t>
  </si>
  <si>
    <t>30.26</t>
  </si>
  <si>
    <t>29.27</t>
  </si>
  <si>
    <t>28.63</t>
  </si>
  <si>
    <t>28.55</t>
  </si>
  <si>
    <t>32.42</t>
  </si>
  <si>
    <t>31.03</t>
  </si>
  <si>
    <t>29.98</t>
  </si>
  <si>
    <t>Italo Tavali</t>
  </si>
  <si>
    <t>26.92</t>
  </si>
  <si>
    <t>25.97</t>
  </si>
  <si>
    <t>26.03</t>
  </si>
  <si>
    <t>25.18</t>
  </si>
  <si>
    <t>24.54</t>
  </si>
  <si>
    <t>26.76</t>
  </si>
  <si>
    <t>24.71</t>
  </si>
  <si>
    <t>28.91</t>
  </si>
  <si>
    <t>25.86</t>
  </si>
  <si>
    <t>28.88</t>
  </si>
  <si>
    <t>26.04</t>
  </si>
  <si>
    <t>26.26</t>
  </si>
  <si>
    <t>26.34</t>
  </si>
  <si>
    <t>27.17</t>
  </si>
  <si>
    <t>27.71</t>
  </si>
  <si>
    <t>32.91</t>
  </si>
  <si>
    <t>29.12</t>
  </si>
  <si>
    <t>25.05</t>
  </si>
  <si>
    <t>23.67</t>
  </si>
  <si>
    <t>26.45</t>
  </si>
  <si>
    <t>23.82</t>
  </si>
  <si>
    <t>26.11</t>
  </si>
  <si>
    <t>26.01</t>
  </si>
  <si>
    <t>25.12</t>
  </si>
  <si>
    <t>24.68</t>
  </si>
  <si>
    <t>38.58</t>
  </si>
  <si>
    <t>PREMIACIÓN 2º FECHA ALTA COMPETENCIA</t>
  </si>
  <si>
    <t>Francisco Burgos</t>
  </si>
  <si>
    <t>1,33,58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</si>
</sst>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\º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  <numFmt numFmtId="179" formatCode="0.000"/>
    <numFmt numFmtId="180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22222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172" fontId="5" fillId="0" borderId="10" xfId="54" applyNumberFormat="1" applyFont="1" applyBorder="1" applyAlignment="1">
      <alignment horizontal="center"/>
      <protection/>
    </xf>
    <xf numFmtId="172" fontId="0" fillId="0" borderId="0" xfId="54" applyNumberFormat="1">
      <alignment/>
      <protection/>
    </xf>
    <xf numFmtId="0" fontId="0" fillId="0" borderId="0" xfId="55">
      <alignment/>
      <protection/>
    </xf>
    <xf numFmtId="0" fontId="6" fillId="0" borderId="0" xfId="55" applyFont="1" applyAlignment="1">
      <alignment horizontal="center" vertical="center"/>
      <protection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0" xfId="54" applyFont="1" applyFill="1" applyAlignment="1">
      <alignment horizontal="center" vertical="center"/>
      <protection/>
    </xf>
    <xf numFmtId="172" fontId="0" fillId="33" borderId="0" xfId="54" applyNumberFormat="1" applyFill="1">
      <alignment/>
      <protection/>
    </xf>
    <xf numFmtId="0" fontId="0" fillId="33" borderId="0" xfId="54" applyFill="1">
      <alignment/>
      <protection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54" applyFont="1" applyFill="1">
      <alignment/>
      <protection/>
    </xf>
    <xf numFmtId="172" fontId="0" fillId="33" borderId="0" xfId="54" applyNumberFormat="1" applyFont="1" applyFill="1">
      <alignment/>
      <protection/>
    </xf>
    <xf numFmtId="0" fontId="0" fillId="33" borderId="12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3" fillId="33" borderId="22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NumberFormat="1" applyFont="1" applyFill="1" applyBorder="1" applyAlignment="1" applyProtection="1">
      <alignment/>
      <protection/>
    </xf>
    <xf numFmtId="0" fontId="0" fillId="33" borderId="32" xfId="0" applyNumberFormat="1" applyFont="1" applyFill="1" applyBorder="1" applyAlignment="1" applyProtection="1">
      <alignment horizontal="center"/>
      <protection/>
    </xf>
    <xf numFmtId="0" fontId="53" fillId="33" borderId="3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0" fillId="33" borderId="17" xfId="0" applyNumberFormat="1" applyFont="1" applyFill="1" applyBorder="1" applyAlignment="1" applyProtection="1">
      <alignment horizontal="center"/>
      <protection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54" xfId="0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20" xfId="0" applyNumberForma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16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33" borderId="30" xfId="0" applyNumberFormat="1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59" xfId="0" applyFill="1" applyBorder="1" applyAlignment="1">
      <alignment/>
    </xf>
    <xf numFmtId="0" fontId="5" fillId="33" borderId="45" xfId="0" applyFont="1" applyFill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53" fillId="33" borderId="63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33" borderId="57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66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2" fontId="0" fillId="33" borderId="12" xfId="0" applyNumberFormat="1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28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 horizontal="center"/>
      <protection/>
    </xf>
    <xf numFmtId="0" fontId="0" fillId="33" borderId="28" xfId="0" applyFill="1" applyBorder="1" applyAlignment="1">
      <alignment/>
    </xf>
    <xf numFmtId="0" fontId="0" fillId="33" borderId="32" xfId="0" applyFill="1" applyBorder="1" applyAlignment="1">
      <alignment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 horizontal="center"/>
      <protection/>
    </xf>
    <xf numFmtId="0" fontId="0" fillId="33" borderId="57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0" fillId="33" borderId="66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56" fillId="33" borderId="2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 applyProtection="1">
      <alignment horizontal="center"/>
      <protection/>
    </xf>
    <xf numFmtId="0" fontId="57" fillId="33" borderId="18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66" xfId="0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58" fillId="33" borderId="42" xfId="0" applyFont="1" applyFill="1" applyBorder="1" applyAlignment="1">
      <alignment horizontal="center"/>
    </xf>
    <xf numFmtId="0" fontId="57" fillId="33" borderId="59" xfId="0" applyFont="1" applyFill="1" applyBorder="1" applyAlignment="1">
      <alignment/>
    </xf>
    <xf numFmtId="0" fontId="57" fillId="33" borderId="57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37" xfId="0" applyFont="1" applyFill="1" applyBorder="1" applyAlignment="1">
      <alignment/>
    </xf>
    <xf numFmtId="0" fontId="58" fillId="33" borderId="39" xfId="0" applyFont="1" applyFill="1" applyBorder="1" applyAlignment="1">
      <alignment horizontal="center"/>
    </xf>
    <xf numFmtId="0" fontId="57" fillId="33" borderId="37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172" fontId="5" fillId="35" borderId="10" xfId="54" applyNumberFormat="1" applyFont="1" applyFill="1" applyBorder="1" applyAlignment="1">
      <alignment horizontal="center"/>
      <protection/>
    </xf>
    <xf numFmtId="0" fontId="5" fillId="35" borderId="10" xfId="54" applyFont="1" applyFill="1" applyBorder="1" applyAlignment="1">
      <alignment horizontal="center"/>
      <protection/>
    </xf>
    <xf numFmtId="172" fontId="6" fillId="35" borderId="10" xfId="54" applyNumberFormat="1" applyFont="1" applyFill="1" applyBorder="1" applyAlignment="1">
      <alignment horizontal="center" vertical="center"/>
      <protection/>
    </xf>
    <xf numFmtId="0" fontId="6" fillId="35" borderId="10" xfId="54" applyFont="1" applyFill="1" applyBorder="1" applyAlignment="1">
      <alignment vertical="center"/>
      <protection/>
    </xf>
    <xf numFmtId="0" fontId="5" fillId="35" borderId="10" xfId="54" applyFont="1" applyFill="1" applyBorder="1" applyAlignment="1">
      <alignment horizontal="center"/>
      <protection/>
    </xf>
    <xf numFmtId="0" fontId="59" fillId="33" borderId="0" xfId="54" applyFont="1" applyFill="1" applyAlignment="1">
      <alignment horizontal="center" vertical="center"/>
      <protection/>
    </xf>
    <xf numFmtId="0" fontId="53" fillId="33" borderId="20" xfId="0" applyFont="1" applyFill="1" applyBorder="1" applyAlignment="1">
      <alignment horizontal="center"/>
    </xf>
    <xf numFmtId="0" fontId="0" fillId="33" borderId="38" xfId="0" applyFont="1" applyFill="1" applyBorder="1" applyAlignment="1">
      <alignment/>
    </xf>
    <xf numFmtId="0" fontId="0" fillId="33" borderId="4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/>
    </xf>
    <xf numFmtId="2" fontId="5" fillId="33" borderId="59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5" borderId="29" xfId="54" applyFont="1" applyFill="1" applyBorder="1" applyAlignment="1">
      <alignment horizontal="center"/>
      <protection/>
    </xf>
    <xf numFmtId="0" fontId="5" fillId="35" borderId="68" xfId="54" applyFont="1" applyFill="1" applyBorder="1" applyAlignment="1">
      <alignment horizontal="center"/>
      <protection/>
    </xf>
    <xf numFmtId="0" fontId="5" fillId="35" borderId="18" xfId="54" applyFont="1" applyFill="1" applyBorder="1" applyAlignment="1">
      <alignment horizontal="center"/>
      <protection/>
    </xf>
    <xf numFmtId="172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5" fillId="0" borderId="29" xfId="54" applyFont="1" applyBorder="1" applyAlignment="1">
      <alignment horizontal="center"/>
      <protection/>
    </xf>
    <xf numFmtId="0" fontId="5" fillId="0" borderId="68" xfId="54" applyFont="1" applyBorder="1" applyAlignment="1">
      <alignment horizontal="center"/>
      <protection/>
    </xf>
    <xf numFmtId="0" fontId="5" fillId="0" borderId="18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33" borderId="29" xfId="54" applyFont="1" applyFill="1" applyBorder="1" applyAlignment="1">
      <alignment horizontal="center"/>
      <protection/>
    </xf>
    <xf numFmtId="0" fontId="5" fillId="33" borderId="68" xfId="54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horizontal="center"/>
      <protection/>
    </xf>
    <xf numFmtId="0" fontId="5" fillId="35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zoomScalePageLayoutView="0" workbookViewId="0" topLeftCell="A25">
      <selection activeCell="H28" sqref="H28"/>
    </sheetView>
  </sheetViews>
  <sheetFormatPr defaultColWidth="9.140625" defaultRowHeight="12.75"/>
  <cols>
    <col min="1" max="1" width="3.28125" style="21" customWidth="1"/>
    <col min="2" max="2" width="23.140625" style="21" customWidth="1"/>
    <col min="3" max="3" width="20.7109375" style="21" bestFit="1" customWidth="1"/>
    <col min="4" max="4" width="21.57421875" style="21" hidden="1" customWidth="1"/>
    <col min="5" max="5" width="4.00390625" style="21" bestFit="1" customWidth="1"/>
    <col min="6" max="6" width="8.57421875" style="21" customWidth="1"/>
    <col min="7" max="7" width="9.140625" style="21" customWidth="1"/>
    <col min="8" max="8" width="11.00390625" style="21" customWidth="1"/>
    <col min="9" max="9" width="9.140625" style="21" customWidth="1"/>
    <col min="10" max="10" width="9.140625" style="163" customWidth="1"/>
    <col min="11" max="11" width="10.8515625" style="21" customWidth="1"/>
    <col min="12" max="12" width="9.140625" style="21" customWidth="1"/>
    <col min="13" max="13" width="9.140625" style="93" customWidth="1"/>
    <col min="14" max="14" width="10.8515625" style="21" customWidth="1"/>
    <col min="15" max="15" width="9.140625" style="21" customWidth="1"/>
    <col min="16" max="16" width="8.7109375" style="21" bestFit="1" customWidth="1"/>
    <col min="17" max="17" width="7.421875" style="21" bestFit="1" customWidth="1"/>
    <col min="18" max="19" width="9.140625" style="21" hidden="1" customWidth="1"/>
    <col min="20" max="20" width="0" style="21" hidden="1" customWidth="1"/>
    <col min="21" max="16384" width="9.140625" style="21" customWidth="1"/>
  </cols>
  <sheetData>
    <row r="1" ht="3.75" customHeight="1"/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ht="4.5" customHeight="1"/>
    <row r="5" ht="15">
      <c r="A5" s="63" t="s">
        <v>361</v>
      </c>
    </row>
    <row r="6" ht="15.75" thickBot="1">
      <c r="A6" s="63"/>
    </row>
    <row r="7" spans="3:15" ht="13.5" thickBot="1">
      <c r="C7" s="64" t="s">
        <v>8</v>
      </c>
      <c r="D7" s="65"/>
      <c r="E7" s="65"/>
      <c r="F7" s="124">
        <v>58</v>
      </c>
      <c r="G7" s="64" t="s">
        <v>11</v>
      </c>
      <c r="H7" s="200"/>
      <c r="I7" s="201"/>
      <c r="J7" s="168" t="s">
        <v>11</v>
      </c>
      <c r="K7" s="200"/>
      <c r="L7" s="201"/>
      <c r="M7" s="64" t="s">
        <v>11</v>
      </c>
      <c r="N7" s="200"/>
      <c r="O7" s="201"/>
    </row>
    <row r="8" spans="7:17" ht="30" customHeight="1" thickBot="1">
      <c r="G8" s="202" t="s">
        <v>369</v>
      </c>
      <c r="H8" s="203"/>
      <c r="I8" s="204"/>
      <c r="J8" s="202" t="s">
        <v>399</v>
      </c>
      <c r="K8" s="203"/>
      <c r="L8" s="204"/>
      <c r="M8" s="202" t="s">
        <v>367</v>
      </c>
      <c r="N8" s="203"/>
      <c r="O8" s="204"/>
      <c r="P8" s="26"/>
      <c r="Q8" s="26"/>
    </row>
    <row r="9" spans="1:21" s="60" customFormat="1" ht="13.5" thickBot="1">
      <c r="A9" s="100"/>
      <c r="B9" s="67" t="s">
        <v>0</v>
      </c>
      <c r="C9" s="68" t="s">
        <v>18</v>
      </c>
      <c r="D9" s="69"/>
      <c r="E9" s="69"/>
      <c r="F9" s="69" t="s">
        <v>1</v>
      </c>
      <c r="G9" s="67" t="s">
        <v>2</v>
      </c>
      <c r="H9" s="68" t="s">
        <v>3</v>
      </c>
      <c r="I9" s="70" t="s">
        <v>4</v>
      </c>
      <c r="J9" s="169" t="s">
        <v>2</v>
      </c>
      <c r="K9" s="68" t="s">
        <v>3</v>
      </c>
      <c r="L9" s="70" t="s">
        <v>4</v>
      </c>
      <c r="M9" s="67" t="s">
        <v>2</v>
      </c>
      <c r="N9" s="68" t="s">
        <v>3</v>
      </c>
      <c r="O9" s="70" t="s">
        <v>4</v>
      </c>
      <c r="P9" s="99" t="s">
        <v>7</v>
      </c>
      <c r="Q9" s="70" t="s">
        <v>2</v>
      </c>
      <c r="U9" s="21"/>
    </row>
    <row r="10" spans="1:17" ht="21.75" customHeight="1">
      <c r="A10" s="53">
        <f aca="true" t="shared" si="0" ref="A10:A67">IF(B10&gt;0,A9+1,"")</f>
        <v>1</v>
      </c>
      <c r="B10" s="96" t="s">
        <v>250</v>
      </c>
      <c r="C10" s="96" t="s">
        <v>27</v>
      </c>
      <c r="D10" s="96"/>
      <c r="E10" s="97" t="s">
        <v>33</v>
      </c>
      <c r="F10" s="98">
        <v>9</v>
      </c>
      <c r="G10" s="155" t="s">
        <v>370</v>
      </c>
      <c r="H10" s="156"/>
      <c r="I10" s="166">
        <v>1</v>
      </c>
      <c r="J10" s="158">
        <v>24</v>
      </c>
      <c r="K10" s="167"/>
      <c r="L10" s="166">
        <f aca="true" t="shared" si="1" ref="L10:L67">IF(J10=0,0,$F$7+1-J10)</f>
        <v>35</v>
      </c>
      <c r="M10" s="37">
        <v>24</v>
      </c>
      <c r="N10" s="167"/>
      <c r="O10" s="166">
        <f aca="true" t="shared" si="2" ref="O10:O68">IF(M10=0,0,$F$7+1-M10)</f>
        <v>35</v>
      </c>
      <c r="P10" s="37">
        <f>(I10+L10+O10)</f>
        <v>71</v>
      </c>
      <c r="Q10" s="35">
        <f>IF(P10=0,0,RANK(P10,$P$10:$P$68,0))</f>
        <v>28</v>
      </c>
    </row>
    <row r="11" spans="1:17" ht="21.75" customHeight="1" thickBot="1">
      <c r="A11" s="54">
        <f t="shared" si="0"/>
        <v>2</v>
      </c>
      <c r="B11" s="129" t="s">
        <v>124</v>
      </c>
      <c r="C11" s="129" t="s">
        <v>20</v>
      </c>
      <c r="D11" s="129"/>
      <c r="E11" s="130" t="s">
        <v>33</v>
      </c>
      <c r="F11" s="131">
        <v>43</v>
      </c>
      <c r="G11" s="155">
        <v>4</v>
      </c>
      <c r="H11" s="156"/>
      <c r="I11" s="166">
        <f aca="true" t="shared" si="3" ref="I11:I61">IF(G11=0,0,$F$7+1-G11)</f>
        <v>55</v>
      </c>
      <c r="J11" s="158">
        <v>6</v>
      </c>
      <c r="K11" s="167"/>
      <c r="L11" s="166">
        <f t="shared" si="1"/>
        <v>53</v>
      </c>
      <c r="M11" s="37">
        <v>1</v>
      </c>
      <c r="N11" s="167"/>
      <c r="O11" s="166">
        <f t="shared" si="2"/>
        <v>58</v>
      </c>
      <c r="P11" s="197">
        <f aca="true" t="shared" si="4" ref="P11:P64">(I11+L11+O11)</f>
        <v>166</v>
      </c>
      <c r="Q11" s="198">
        <f aca="true" t="shared" si="5" ref="Q11:Q64">IF(P11=0,0,RANK(P11,$P$10:$P$68,0))</f>
        <v>1</v>
      </c>
    </row>
    <row r="12" spans="1:19" ht="21.75" customHeight="1">
      <c r="A12" s="53">
        <f t="shared" si="0"/>
        <v>3</v>
      </c>
      <c r="B12" s="129" t="s">
        <v>241</v>
      </c>
      <c r="C12" s="129" t="s">
        <v>20</v>
      </c>
      <c r="D12" s="129"/>
      <c r="E12" s="130" t="s">
        <v>34</v>
      </c>
      <c r="F12" s="131">
        <v>50</v>
      </c>
      <c r="G12" s="108"/>
      <c r="H12" s="12"/>
      <c r="I12" s="166">
        <f t="shared" si="3"/>
        <v>0</v>
      </c>
      <c r="J12" s="158"/>
      <c r="K12" s="12"/>
      <c r="L12" s="166">
        <f t="shared" si="1"/>
        <v>0</v>
      </c>
      <c r="M12" s="37"/>
      <c r="N12" s="12"/>
      <c r="O12" s="166">
        <f t="shared" si="2"/>
        <v>0</v>
      </c>
      <c r="P12" s="37">
        <f t="shared" si="4"/>
        <v>0</v>
      </c>
      <c r="Q12" s="35">
        <f t="shared" si="5"/>
        <v>0</v>
      </c>
      <c r="R12" s="21" t="str">
        <f>B12</f>
        <v>Janinne Ibañez</v>
      </c>
      <c r="S12" s="21" t="str">
        <f>C12</f>
        <v>Universitario</v>
      </c>
    </row>
    <row r="13" spans="1:19" ht="21.75" customHeight="1" thickBot="1">
      <c r="A13" s="54">
        <f t="shared" si="0"/>
        <v>4</v>
      </c>
      <c r="B13" s="129" t="s">
        <v>328</v>
      </c>
      <c r="C13" s="129" t="s">
        <v>20</v>
      </c>
      <c r="D13" s="129"/>
      <c r="E13" s="130" t="s">
        <v>34</v>
      </c>
      <c r="F13" s="131">
        <v>53</v>
      </c>
      <c r="G13" s="155"/>
      <c r="H13" s="156"/>
      <c r="I13" s="166">
        <f t="shared" si="3"/>
        <v>0</v>
      </c>
      <c r="J13" s="158"/>
      <c r="K13" s="156"/>
      <c r="L13" s="166">
        <f t="shared" si="1"/>
        <v>0</v>
      </c>
      <c r="M13" s="37"/>
      <c r="N13" s="116"/>
      <c r="O13" s="166">
        <f t="shared" si="2"/>
        <v>0</v>
      </c>
      <c r="P13" s="37">
        <f t="shared" si="4"/>
        <v>0</v>
      </c>
      <c r="Q13" s="35">
        <f t="shared" si="5"/>
        <v>0</v>
      </c>
      <c r="R13" s="21" t="str">
        <f>B13</f>
        <v>Marla Castro</v>
      </c>
      <c r="S13" s="21" t="str">
        <f>C13</f>
        <v>Universitario</v>
      </c>
    </row>
    <row r="14" spans="1:17" ht="21.75" customHeight="1">
      <c r="A14" s="53">
        <f t="shared" si="0"/>
        <v>5</v>
      </c>
      <c r="B14" s="129" t="s">
        <v>122</v>
      </c>
      <c r="C14" s="129" t="s">
        <v>20</v>
      </c>
      <c r="D14" s="129"/>
      <c r="E14" s="130" t="s">
        <v>33</v>
      </c>
      <c r="F14" s="131">
        <v>55</v>
      </c>
      <c r="G14" s="155" t="s">
        <v>370</v>
      </c>
      <c r="H14" s="156"/>
      <c r="I14" s="166">
        <v>1</v>
      </c>
      <c r="J14" s="158">
        <v>14</v>
      </c>
      <c r="K14" s="167"/>
      <c r="L14" s="166">
        <f t="shared" si="1"/>
        <v>45</v>
      </c>
      <c r="M14" s="37">
        <v>26</v>
      </c>
      <c r="N14" s="117"/>
      <c r="O14" s="166">
        <f t="shared" si="2"/>
        <v>33</v>
      </c>
      <c r="P14" s="37">
        <f t="shared" si="4"/>
        <v>79</v>
      </c>
      <c r="Q14" s="35">
        <f t="shared" si="5"/>
        <v>26</v>
      </c>
    </row>
    <row r="15" spans="1:17" ht="21.75" customHeight="1" thickBot="1">
      <c r="A15" s="54">
        <f t="shared" si="0"/>
        <v>6</v>
      </c>
      <c r="B15" s="129" t="s">
        <v>72</v>
      </c>
      <c r="C15" s="129" t="s">
        <v>20</v>
      </c>
      <c r="D15" s="129"/>
      <c r="E15" s="130" t="s">
        <v>33</v>
      </c>
      <c r="F15" s="131">
        <v>59</v>
      </c>
      <c r="G15" s="155">
        <v>13</v>
      </c>
      <c r="H15" s="156"/>
      <c r="I15" s="166">
        <f t="shared" si="3"/>
        <v>46</v>
      </c>
      <c r="J15" s="158">
        <v>13</v>
      </c>
      <c r="K15" s="167"/>
      <c r="L15" s="166">
        <f t="shared" si="1"/>
        <v>46</v>
      </c>
      <c r="M15" s="37">
        <v>16</v>
      </c>
      <c r="N15" s="117"/>
      <c r="O15" s="166">
        <f t="shared" si="2"/>
        <v>43</v>
      </c>
      <c r="P15" s="37">
        <f t="shared" si="4"/>
        <v>135</v>
      </c>
      <c r="Q15" s="35">
        <f t="shared" si="5"/>
        <v>6</v>
      </c>
    </row>
    <row r="16" spans="1:17" ht="21.75" customHeight="1">
      <c r="A16" s="53">
        <f t="shared" si="0"/>
        <v>7</v>
      </c>
      <c r="B16" s="129" t="s">
        <v>51</v>
      </c>
      <c r="C16" s="129" t="s">
        <v>48</v>
      </c>
      <c r="D16" s="129"/>
      <c r="E16" s="130" t="s">
        <v>34</v>
      </c>
      <c r="F16" s="131">
        <v>94</v>
      </c>
      <c r="G16" s="155">
        <v>1</v>
      </c>
      <c r="H16" s="93" t="s">
        <v>400</v>
      </c>
      <c r="I16" s="166">
        <f t="shared" si="3"/>
        <v>58</v>
      </c>
      <c r="J16" s="158">
        <v>1</v>
      </c>
      <c r="K16" s="156" t="s">
        <v>401</v>
      </c>
      <c r="L16" s="166">
        <f t="shared" si="1"/>
        <v>58</v>
      </c>
      <c r="M16" s="37"/>
      <c r="N16" s="116"/>
      <c r="O16" s="166">
        <f t="shared" si="2"/>
        <v>0</v>
      </c>
      <c r="P16" s="37">
        <f t="shared" si="4"/>
        <v>116</v>
      </c>
      <c r="Q16" s="35">
        <f t="shared" si="5"/>
        <v>16</v>
      </c>
    </row>
    <row r="17" spans="1:17" ht="21.75" customHeight="1" thickBot="1">
      <c r="A17" s="54">
        <f t="shared" si="0"/>
        <v>8</v>
      </c>
      <c r="B17" s="129" t="s">
        <v>118</v>
      </c>
      <c r="C17" s="129" t="s">
        <v>87</v>
      </c>
      <c r="D17" s="129"/>
      <c r="E17" s="130" t="s">
        <v>34</v>
      </c>
      <c r="F17" s="131">
        <v>100</v>
      </c>
      <c r="G17" s="155">
        <v>3</v>
      </c>
      <c r="H17" s="156"/>
      <c r="I17" s="166">
        <f t="shared" si="3"/>
        <v>56</v>
      </c>
      <c r="J17" s="158">
        <v>3</v>
      </c>
      <c r="K17" s="156"/>
      <c r="L17" s="166">
        <f t="shared" si="1"/>
        <v>56</v>
      </c>
      <c r="M17" s="37"/>
      <c r="N17" s="116"/>
      <c r="O17" s="166">
        <f t="shared" si="2"/>
        <v>0</v>
      </c>
      <c r="P17" s="37">
        <f t="shared" si="4"/>
        <v>112</v>
      </c>
      <c r="Q17" s="35">
        <f t="shared" si="5"/>
        <v>18</v>
      </c>
    </row>
    <row r="18" spans="1:17" ht="21.75" customHeight="1">
      <c r="A18" s="53">
        <f t="shared" si="0"/>
        <v>9</v>
      </c>
      <c r="B18" s="129" t="s">
        <v>247</v>
      </c>
      <c r="C18" s="129" t="s">
        <v>87</v>
      </c>
      <c r="D18" s="129"/>
      <c r="E18" s="130" t="s">
        <v>34</v>
      </c>
      <c r="F18" s="131">
        <v>101</v>
      </c>
      <c r="G18" s="155"/>
      <c r="H18" s="156"/>
      <c r="I18" s="166">
        <f t="shared" si="3"/>
        <v>0</v>
      </c>
      <c r="J18" s="158"/>
      <c r="K18" s="156"/>
      <c r="L18" s="166">
        <f t="shared" si="1"/>
        <v>0</v>
      </c>
      <c r="M18" s="37"/>
      <c r="N18" s="116"/>
      <c r="O18" s="166">
        <f t="shared" si="2"/>
        <v>0</v>
      </c>
      <c r="P18" s="37">
        <f t="shared" si="4"/>
        <v>0</v>
      </c>
      <c r="Q18" s="35">
        <f t="shared" si="5"/>
        <v>0</v>
      </c>
    </row>
    <row r="19" spans="1:17" ht="21.75" customHeight="1" thickBot="1">
      <c r="A19" s="54">
        <f t="shared" si="0"/>
        <v>10</v>
      </c>
      <c r="B19" s="129" t="s">
        <v>130</v>
      </c>
      <c r="C19" s="129" t="s">
        <v>87</v>
      </c>
      <c r="D19" s="129"/>
      <c r="E19" s="130" t="s">
        <v>33</v>
      </c>
      <c r="F19" s="131">
        <v>116</v>
      </c>
      <c r="G19" s="155">
        <v>12</v>
      </c>
      <c r="H19" s="156"/>
      <c r="I19" s="166">
        <f t="shared" si="3"/>
        <v>47</v>
      </c>
      <c r="J19" s="158">
        <v>11</v>
      </c>
      <c r="K19" s="167"/>
      <c r="L19" s="166">
        <f t="shared" si="1"/>
        <v>48</v>
      </c>
      <c r="M19" s="37">
        <v>20</v>
      </c>
      <c r="N19" s="117"/>
      <c r="O19" s="166">
        <f t="shared" si="2"/>
        <v>39</v>
      </c>
      <c r="P19" s="37">
        <f t="shared" si="4"/>
        <v>134</v>
      </c>
      <c r="Q19" s="35">
        <f t="shared" si="5"/>
        <v>7</v>
      </c>
    </row>
    <row r="20" spans="1:17" ht="21.75" customHeight="1">
      <c r="A20" s="53">
        <f t="shared" si="0"/>
        <v>11</v>
      </c>
      <c r="B20" s="129" t="s">
        <v>105</v>
      </c>
      <c r="C20" s="129" t="s">
        <v>25</v>
      </c>
      <c r="D20" s="129"/>
      <c r="E20" s="130" t="s">
        <v>33</v>
      </c>
      <c r="F20" s="131">
        <v>121</v>
      </c>
      <c r="G20" s="155" t="s">
        <v>370</v>
      </c>
      <c r="H20" s="156"/>
      <c r="I20" s="166">
        <v>1</v>
      </c>
      <c r="J20" s="158">
        <v>32</v>
      </c>
      <c r="K20" s="167"/>
      <c r="L20" s="166">
        <f t="shared" si="1"/>
        <v>27</v>
      </c>
      <c r="M20" s="37">
        <v>27</v>
      </c>
      <c r="N20" s="117"/>
      <c r="O20" s="166">
        <f t="shared" si="2"/>
        <v>32</v>
      </c>
      <c r="P20" s="37">
        <f t="shared" si="4"/>
        <v>60</v>
      </c>
      <c r="Q20" s="35">
        <f t="shared" si="5"/>
        <v>33</v>
      </c>
    </row>
    <row r="21" spans="1:17" ht="21.75" customHeight="1" thickBot="1">
      <c r="A21" s="54">
        <f t="shared" si="0"/>
        <v>12</v>
      </c>
      <c r="B21" s="129" t="s">
        <v>233</v>
      </c>
      <c r="C21" s="129" t="s">
        <v>25</v>
      </c>
      <c r="D21" s="129"/>
      <c r="E21" s="130" t="s">
        <v>33</v>
      </c>
      <c r="F21" s="131">
        <v>125</v>
      </c>
      <c r="G21" s="155"/>
      <c r="H21" s="156"/>
      <c r="I21" s="166">
        <f t="shared" si="3"/>
        <v>0</v>
      </c>
      <c r="J21" s="158"/>
      <c r="K21" s="117"/>
      <c r="L21" s="166">
        <f t="shared" si="1"/>
        <v>0</v>
      </c>
      <c r="M21" s="37"/>
      <c r="N21" s="117"/>
      <c r="O21" s="166">
        <f t="shared" si="2"/>
        <v>0</v>
      </c>
      <c r="P21" s="37">
        <f t="shared" si="4"/>
        <v>0</v>
      </c>
      <c r="Q21" s="35">
        <f t="shared" si="5"/>
        <v>0</v>
      </c>
    </row>
    <row r="22" spans="1:17" ht="21.75" customHeight="1">
      <c r="A22" s="53">
        <f t="shared" si="0"/>
        <v>13</v>
      </c>
      <c r="B22" s="129" t="s">
        <v>104</v>
      </c>
      <c r="C22" s="129" t="s">
        <v>25</v>
      </c>
      <c r="D22" s="129"/>
      <c r="E22" s="130" t="s">
        <v>33</v>
      </c>
      <c r="F22" s="131">
        <v>135</v>
      </c>
      <c r="G22" s="159">
        <v>19</v>
      </c>
      <c r="H22" s="160"/>
      <c r="I22" s="166">
        <f t="shared" si="3"/>
        <v>40</v>
      </c>
      <c r="J22" s="161">
        <v>25</v>
      </c>
      <c r="K22" s="128"/>
      <c r="L22" s="166">
        <f t="shared" si="1"/>
        <v>34</v>
      </c>
      <c r="M22" s="113">
        <v>10</v>
      </c>
      <c r="N22" s="128"/>
      <c r="O22" s="166">
        <f t="shared" si="2"/>
        <v>49</v>
      </c>
      <c r="P22" s="37">
        <f t="shared" si="4"/>
        <v>123</v>
      </c>
      <c r="Q22" s="35">
        <f t="shared" si="5"/>
        <v>15</v>
      </c>
    </row>
    <row r="23" spans="1:17" ht="21.75" customHeight="1" thickBot="1">
      <c r="A23" s="54">
        <f t="shared" si="0"/>
        <v>14</v>
      </c>
      <c r="B23" s="129" t="s">
        <v>235</v>
      </c>
      <c r="C23" s="129" t="s">
        <v>21</v>
      </c>
      <c r="D23" s="129"/>
      <c r="E23" s="130" t="s">
        <v>33</v>
      </c>
      <c r="F23" s="131">
        <v>140</v>
      </c>
      <c r="G23" s="159" t="s">
        <v>370</v>
      </c>
      <c r="H23" s="160"/>
      <c r="I23" s="166">
        <v>1</v>
      </c>
      <c r="J23" s="161">
        <v>44</v>
      </c>
      <c r="K23" s="128"/>
      <c r="L23" s="166">
        <f t="shared" si="1"/>
        <v>15</v>
      </c>
      <c r="M23" s="113">
        <v>29</v>
      </c>
      <c r="N23" s="128"/>
      <c r="O23" s="166">
        <f t="shared" si="2"/>
        <v>30</v>
      </c>
      <c r="P23" s="37">
        <f t="shared" si="4"/>
        <v>46</v>
      </c>
      <c r="Q23" s="35">
        <f t="shared" si="5"/>
        <v>36</v>
      </c>
    </row>
    <row r="24" spans="1:17" ht="21.75" customHeight="1">
      <c r="A24" s="53">
        <f t="shared" si="0"/>
        <v>15</v>
      </c>
      <c r="B24" s="129" t="s">
        <v>114</v>
      </c>
      <c r="C24" s="129" t="s">
        <v>21</v>
      </c>
      <c r="D24" s="129"/>
      <c r="E24" s="130" t="s">
        <v>33</v>
      </c>
      <c r="F24" s="131">
        <v>144</v>
      </c>
      <c r="G24" s="159">
        <v>18</v>
      </c>
      <c r="H24" s="160"/>
      <c r="I24" s="166">
        <f t="shared" si="3"/>
        <v>41</v>
      </c>
      <c r="J24" s="161">
        <v>26</v>
      </c>
      <c r="K24" s="128"/>
      <c r="L24" s="166">
        <f t="shared" si="1"/>
        <v>33</v>
      </c>
      <c r="M24" s="113">
        <v>22</v>
      </c>
      <c r="N24" s="128"/>
      <c r="O24" s="166">
        <f t="shared" si="2"/>
        <v>37</v>
      </c>
      <c r="P24" s="37">
        <f t="shared" si="4"/>
        <v>111</v>
      </c>
      <c r="Q24" s="35">
        <f t="shared" si="5"/>
        <v>19</v>
      </c>
    </row>
    <row r="25" spans="1:17" ht="21.75" customHeight="1" thickBot="1">
      <c r="A25" s="54">
        <f t="shared" si="0"/>
        <v>16</v>
      </c>
      <c r="B25" s="129" t="s">
        <v>254</v>
      </c>
      <c r="C25" s="129" t="s">
        <v>21</v>
      </c>
      <c r="D25" s="129"/>
      <c r="E25" s="130" t="s">
        <v>33</v>
      </c>
      <c r="F25" s="131">
        <v>151</v>
      </c>
      <c r="G25" s="159">
        <v>20</v>
      </c>
      <c r="H25" s="160"/>
      <c r="I25" s="166">
        <f t="shared" si="3"/>
        <v>39</v>
      </c>
      <c r="J25" s="161">
        <v>7</v>
      </c>
      <c r="K25" s="128"/>
      <c r="L25" s="166">
        <f t="shared" si="1"/>
        <v>52</v>
      </c>
      <c r="M25" s="113">
        <v>3</v>
      </c>
      <c r="N25" s="128"/>
      <c r="O25" s="166">
        <f t="shared" si="2"/>
        <v>56</v>
      </c>
      <c r="P25" s="37">
        <f t="shared" si="4"/>
        <v>147</v>
      </c>
      <c r="Q25" s="35">
        <f t="shared" si="5"/>
        <v>4</v>
      </c>
    </row>
    <row r="26" spans="1:17" ht="21.75" customHeight="1">
      <c r="A26" s="53">
        <f t="shared" si="0"/>
        <v>17</v>
      </c>
      <c r="B26" s="129" t="s">
        <v>210</v>
      </c>
      <c r="C26" s="129" t="s">
        <v>21</v>
      </c>
      <c r="D26" s="129"/>
      <c r="E26" s="130" t="s">
        <v>33</v>
      </c>
      <c r="F26" s="131">
        <v>145</v>
      </c>
      <c r="G26" s="159" t="s">
        <v>370</v>
      </c>
      <c r="H26" s="160"/>
      <c r="I26" s="166">
        <v>1</v>
      </c>
      <c r="J26" s="161">
        <v>33</v>
      </c>
      <c r="K26" s="128"/>
      <c r="L26" s="166">
        <f t="shared" si="1"/>
        <v>26</v>
      </c>
      <c r="M26" s="113"/>
      <c r="N26" s="128"/>
      <c r="O26" s="166">
        <f t="shared" si="2"/>
        <v>0</v>
      </c>
      <c r="P26" s="37">
        <f t="shared" si="4"/>
        <v>27</v>
      </c>
      <c r="Q26" s="35">
        <f t="shared" si="5"/>
        <v>40</v>
      </c>
    </row>
    <row r="27" spans="1:19" ht="21.75" customHeight="1" thickBot="1">
      <c r="A27" s="54">
        <f t="shared" si="0"/>
        <v>18</v>
      </c>
      <c r="B27" s="129" t="s">
        <v>278</v>
      </c>
      <c r="C27" s="129" t="s">
        <v>21</v>
      </c>
      <c r="D27" s="129"/>
      <c r="E27" s="130" t="s">
        <v>34</v>
      </c>
      <c r="F27" s="131">
        <v>152</v>
      </c>
      <c r="G27" s="159">
        <v>7</v>
      </c>
      <c r="H27" s="160"/>
      <c r="I27" s="166">
        <f t="shared" si="3"/>
        <v>52</v>
      </c>
      <c r="J27" s="161">
        <v>9</v>
      </c>
      <c r="K27" s="29"/>
      <c r="L27" s="166">
        <f t="shared" si="1"/>
        <v>50</v>
      </c>
      <c r="M27" s="113"/>
      <c r="N27" s="29"/>
      <c r="O27" s="166">
        <f t="shared" si="2"/>
        <v>0</v>
      </c>
      <c r="P27" s="37">
        <f t="shared" si="4"/>
        <v>102</v>
      </c>
      <c r="Q27" s="35">
        <f t="shared" si="5"/>
        <v>21</v>
      </c>
      <c r="R27" s="21" t="str">
        <f>B27</f>
        <v>Valeria Riffo</v>
      </c>
      <c r="S27" s="21" t="str">
        <f>C27</f>
        <v>Diego Portales</v>
      </c>
    </row>
    <row r="28" spans="1:17" ht="21.75" customHeight="1">
      <c r="A28" s="53">
        <f t="shared" si="0"/>
        <v>19</v>
      </c>
      <c r="B28" s="129" t="s">
        <v>318</v>
      </c>
      <c r="C28" s="129" t="s">
        <v>228</v>
      </c>
      <c r="D28" s="129"/>
      <c r="E28" s="130" t="s">
        <v>33</v>
      </c>
      <c r="F28" s="131">
        <v>171</v>
      </c>
      <c r="G28" s="159" t="s">
        <v>370</v>
      </c>
      <c r="H28" s="160"/>
      <c r="I28" s="166">
        <v>1</v>
      </c>
      <c r="J28" s="161">
        <v>45</v>
      </c>
      <c r="K28" s="128"/>
      <c r="L28" s="166">
        <f t="shared" si="1"/>
        <v>14</v>
      </c>
      <c r="M28" s="113"/>
      <c r="N28" s="128"/>
      <c r="O28" s="166">
        <f t="shared" si="2"/>
        <v>0</v>
      </c>
      <c r="P28" s="37">
        <f t="shared" si="4"/>
        <v>15</v>
      </c>
      <c r="Q28" s="35">
        <f t="shared" si="5"/>
        <v>49</v>
      </c>
    </row>
    <row r="29" spans="1:17" ht="21.75" customHeight="1" thickBot="1">
      <c r="A29" s="54">
        <f t="shared" si="0"/>
        <v>20</v>
      </c>
      <c r="B29" s="129" t="s">
        <v>239</v>
      </c>
      <c r="C29" s="129" t="s">
        <v>22</v>
      </c>
      <c r="D29" s="129"/>
      <c r="E29" s="130" t="s">
        <v>33</v>
      </c>
      <c r="F29" s="131">
        <v>204</v>
      </c>
      <c r="G29" s="159" t="s">
        <v>370</v>
      </c>
      <c r="H29" s="160"/>
      <c r="I29" s="166">
        <v>1</v>
      </c>
      <c r="J29" s="161">
        <v>40</v>
      </c>
      <c r="K29" s="128"/>
      <c r="L29" s="166">
        <f t="shared" si="1"/>
        <v>19</v>
      </c>
      <c r="M29" s="113"/>
      <c r="N29" s="128"/>
      <c r="O29" s="166">
        <f t="shared" si="2"/>
        <v>0</v>
      </c>
      <c r="P29" s="37">
        <f t="shared" si="4"/>
        <v>20</v>
      </c>
      <c r="Q29" s="35">
        <f t="shared" si="5"/>
        <v>47</v>
      </c>
    </row>
    <row r="30" spans="1:17" ht="21.75" customHeight="1">
      <c r="A30" s="53">
        <f t="shared" si="0"/>
        <v>21</v>
      </c>
      <c r="B30" s="129" t="s">
        <v>139</v>
      </c>
      <c r="C30" s="129" t="s">
        <v>22</v>
      </c>
      <c r="D30" s="129"/>
      <c r="E30" s="130" t="s">
        <v>33</v>
      </c>
      <c r="F30" s="131">
        <v>205</v>
      </c>
      <c r="G30" s="123"/>
      <c r="H30" s="118"/>
      <c r="I30" s="166">
        <f t="shared" si="3"/>
        <v>0</v>
      </c>
      <c r="J30" s="161"/>
      <c r="K30" s="128"/>
      <c r="L30" s="166">
        <f t="shared" si="1"/>
        <v>0</v>
      </c>
      <c r="M30" s="113"/>
      <c r="N30" s="128"/>
      <c r="O30" s="166">
        <f t="shared" si="2"/>
        <v>0</v>
      </c>
      <c r="P30" s="37">
        <f t="shared" si="4"/>
        <v>0</v>
      </c>
      <c r="Q30" s="35">
        <f t="shared" si="5"/>
        <v>0</v>
      </c>
    </row>
    <row r="31" spans="1:19" ht="21.75" customHeight="1" thickBot="1">
      <c r="A31" s="54">
        <f t="shared" si="0"/>
        <v>22</v>
      </c>
      <c r="B31" s="129" t="s">
        <v>117</v>
      </c>
      <c r="C31" s="129" t="s">
        <v>22</v>
      </c>
      <c r="D31" s="129"/>
      <c r="E31" s="130" t="s">
        <v>34</v>
      </c>
      <c r="F31" s="131">
        <v>209</v>
      </c>
      <c r="G31" s="159"/>
      <c r="H31" s="160"/>
      <c r="I31" s="166">
        <f t="shared" si="3"/>
        <v>0</v>
      </c>
      <c r="J31" s="161"/>
      <c r="K31" s="29"/>
      <c r="L31" s="166">
        <f t="shared" si="1"/>
        <v>0</v>
      </c>
      <c r="M31" s="113"/>
      <c r="N31" s="29"/>
      <c r="O31" s="166">
        <f t="shared" si="2"/>
        <v>0</v>
      </c>
      <c r="P31" s="37">
        <f t="shared" si="4"/>
        <v>0</v>
      </c>
      <c r="Q31" s="35">
        <f t="shared" si="5"/>
        <v>0</v>
      </c>
      <c r="R31" s="21" t="str">
        <f>B31</f>
        <v>Catherine Peñan</v>
      </c>
      <c r="S31" s="21" t="str">
        <f>C31</f>
        <v>Leones Rojos</v>
      </c>
    </row>
    <row r="32" spans="1:17" ht="21.75" customHeight="1">
      <c r="A32" s="53">
        <f t="shared" si="0"/>
        <v>23</v>
      </c>
      <c r="B32" s="129" t="s">
        <v>206</v>
      </c>
      <c r="C32" s="129" t="s">
        <v>22</v>
      </c>
      <c r="D32" s="129"/>
      <c r="E32" s="130" t="s">
        <v>33</v>
      </c>
      <c r="F32" s="131">
        <v>210</v>
      </c>
      <c r="G32" s="159" t="s">
        <v>370</v>
      </c>
      <c r="H32" s="160"/>
      <c r="I32" s="166">
        <v>1</v>
      </c>
      <c r="J32" s="161">
        <v>29</v>
      </c>
      <c r="K32" s="128"/>
      <c r="L32" s="166">
        <f t="shared" si="1"/>
        <v>30</v>
      </c>
      <c r="M32" s="113">
        <v>23</v>
      </c>
      <c r="N32" s="128"/>
      <c r="O32" s="166">
        <f t="shared" si="2"/>
        <v>36</v>
      </c>
      <c r="P32" s="37">
        <f t="shared" si="4"/>
        <v>67</v>
      </c>
      <c r="Q32" s="35">
        <f t="shared" si="5"/>
        <v>29</v>
      </c>
    </row>
    <row r="33" spans="1:19" ht="21.75" customHeight="1" thickBot="1">
      <c r="A33" s="54">
        <f t="shared" si="0"/>
        <v>24</v>
      </c>
      <c r="B33" s="129" t="s">
        <v>97</v>
      </c>
      <c r="C33" s="129" t="s">
        <v>22</v>
      </c>
      <c r="D33" s="129"/>
      <c r="E33" s="130" t="s">
        <v>34</v>
      </c>
      <c r="F33" s="131">
        <v>216</v>
      </c>
      <c r="G33" s="159">
        <v>21</v>
      </c>
      <c r="H33" s="160"/>
      <c r="I33" s="166">
        <f t="shared" si="3"/>
        <v>38</v>
      </c>
      <c r="J33" s="161">
        <v>19</v>
      </c>
      <c r="K33" s="29"/>
      <c r="L33" s="166">
        <f t="shared" si="1"/>
        <v>40</v>
      </c>
      <c r="M33" s="113">
        <v>6</v>
      </c>
      <c r="N33" s="29"/>
      <c r="O33" s="166">
        <f t="shared" si="2"/>
        <v>53</v>
      </c>
      <c r="P33" s="37">
        <f t="shared" si="4"/>
        <v>131</v>
      </c>
      <c r="Q33" s="35">
        <f t="shared" si="5"/>
        <v>8</v>
      </c>
      <c r="R33" s="21" t="str">
        <f>B33</f>
        <v>Lorena Espinoza</v>
      </c>
      <c r="S33" s="21" t="str">
        <f>C33</f>
        <v>Leones Rojos</v>
      </c>
    </row>
    <row r="34" spans="1:19" ht="21.75" customHeight="1">
      <c r="A34" s="53">
        <f t="shared" si="0"/>
        <v>25</v>
      </c>
      <c r="B34" s="129" t="s">
        <v>52</v>
      </c>
      <c r="C34" s="129" t="s">
        <v>23</v>
      </c>
      <c r="D34" s="129"/>
      <c r="E34" s="130" t="s">
        <v>34</v>
      </c>
      <c r="F34" s="131">
        <v>248</v>
      </c>
      <c r="G34" s="159" t="s">
        <v>370</v>
      </c>
      <c r="H34" s="160"/>
      <c r="I34" s="166">
        <v>1</v>
      </c>
      <c r="J34" s="161">
        <v>21</v>
      </c>
      <c r="K34" s="29"/>
      <c r="L34" s="166">
        <f t="shared" si="1"/>
        <v>38</v>
      </c>
      <c r="M34" s="113">
        <v>11</v>
      </c>
      <c r="N34" s="29"/>
      <c r="O34" s="166">
        <f t="shared" si="2"/>
        <v>48</v>
      </c>
      <c r="P34" s="37">
        <f t="shared" si="4"/>
        <v>87</v>
      </c>
      <c r="Q34" s="35">
        <f t="shared" si="5"/>
        <v>25</v>
      </c>
      <c r="R34" s="21" t="str">
        <f>B34</f>
        <v>Camila Zapata</v>
      </c>
      <c r="S34" s="21" t="str">
        <f>C34</f>
        <v>Colo Colo</v>
      </c>
    </row>
    <row r="35" spans="1:17" ht="21.75" customHeight="1" thickBot="1">
      <c r="A35" s="54">
        <f t="shared" si="0"/>
        <v>26</v>
      </c>
      <c r="B35" s="129" t="s">
        <v>84</v>
      </c>
      <c r="C35" s="129" t="s">
        <v>23</v>
      </c>
      <c r="D35" s="129"/>
      <c r="E35" s="130" t="s">
        <v>34</v>
      </c>
      <c r="F35" s="131">
        <v>251</v>
      </c>
      <c r="G35" s="159">
        <v>6</v>
      </c>
      <c r="H35" s="12" t="s">
        <v>373</v>
      </c>
      <c r="I35" s="166">
        <f t="shared" si="3"/>
        <v>53</v>
      </c>
      <c r="J35" s="161">
        <v>4</v>
      </c>
      <c r="K35" s="128"/>
      <c r="L35" s="166">
        <f t="shared" si="1"/>
        <v>55</v>
      </c>
      <c r="M35" s="113">
        <v>9</v>
      </c>
      <c r="N35" s="128"/>
      <c r="O35" s="166">
        <f t="shared" si="2"/>
        <v>50</v>
      </c>
      <c r="P35" s="197">
        <f t="shared" si="4"/>
        <v>158</v>
      </c>
      <c r="Q35" s="198">
        <f t="shared" si="5"/>
        <v>2</v>
      </c>
    </row>
    <row r="36" spans="1:17" ht="21.75" customHeight="1">
      <c r="A36" s="53">
        <f t="shared" si="0"/>
        <v>27</v>
      </c>
      <c r="B36" s="129" t="s">
        <v>67</v>
      </c>
      <c r="C36" s="129" t="s">
        <v>23</v>
      </c>
      <c r="D36" s="129"/>
      <c r="E36" s="130" t="s">
        <v>34</v>
      </c>
      <c r="F36" s="131">
        <v>257</v>
      </c>
      <c r="G36" s="159">
        <v>11</v>
      </c>
      <c r="H36" s="160"/>
      <c r="I36" s="166">
        <f t="shared" si="3"/>
        <v>48</v>
      </c>
      <c r="J36" s="161">
        <v>16</v>
      </c>
      <c r="K36" s="128"/>
      <c r="L36" s="166">
        <f t="shared" si="1"/>
        <v>43</v>
      </c>
      <c r="M36" s="113">
        <v>4</v>
      </c>
      <c r="N36" s="128"/>
      <c r="O36" s="166">
        <f t="shared" si="2"/>
        <v>55</v>
      </c>
      <c r="P36" s="37">
        <f t="shared" si="4"/>
        <v>146</v>
      </c>
      <c r="Q36" s="35">
        <f t="shared" si="5"/>
        <v>5</v>
      </c>
    </row>
    <row r="37" spans="1:17" ht="21.75" customHeight="1" thickBot="1">
      <c r="A37" s="54">
        <f t="shared" si="0"/>
        <v>28</v>
      </c>
      <c r="B37" s="129" t="s">
        <v>300</v>
      </c>
      <c r="C37" s="129" t="s">
        <v>98</v>
      </c>
      <c r="D37" s="129"/>
      <c r="E37" s="130" t="s">
        <v>34</v>
      </c>
      <c r="F37" s="131">
        <v>268</v>
      </c>
      <c r="G37" s="159" t="s">
        <v>370</v>
      </c>
      <c r="H37" s="160"/>
      <c r="I37" s="166">
        <v>1</v>
      </c>
      <c r="J37" s="161">
        <v>38</v>
      </c>
      <c r="K37" s="29"/>
      <c r="L37" s="166">
        <f t="shared" si="1"/>
        <v>21</v>
      </c>
      <c r="M37" s="113"/>
      <c r="N37" s="29"/>
      <c r="O37" s="166">
        <f t="shared" si="2"/>
        <v>0</v>
      </c>
      <c r="P37" s="37">
        <f t="shared" si="4"/>
        <v>22</v>
      </c>
      <c r="Q37" s="35">
        <f t="shared" si="5"/>
        <v>45</v>
      </c>
    </row>
    <row r="38" spans="1:17" ht="21.75" customHeight="1">
      <c r="A38" s="53">
        <f t="shared" si="0"/>
        <v>29</v>
      </c>
      <c r="B38" s="129" t="s">
        <v>109</v>
      </c>
      <c r="C38" s="129" t="s">
        <v>98</v>
      </c>
      <c r="D38" s="129"/>
      <c r="E38" s="130" t="s">
        <v>33</v>
      </c>
      <c r="F38" s="131">
        <v>264</v>
      </c>
      <c r="G38" s="159">
        <v>9</v>
      </c>
      <c r="H38" s="160"/>
      <c r="I38" s="166">
        <f t="shared" si="3"/>
        <v>50</v>
      </c>
      <c r="J38" s="161">
        <v>12</v>
      </c>
      <c r="K38" s="128"/>
      <c r="L38" s="166">
        <f t="shared" si="1"/>
        <v>47</v>
      </c>
      <c r="M38" s="113">
        <v>7</v>
      </c>
      <c r="N38" s="128"/>
      <c r="O38" s="166">
        <f t="shared" si="2"/>
        <v>52</v>
      </c>
      <c r="P38" s="197">
        <f t="shared" si="4"/>
        <v>149</v>
      </c>
      <c r="Q38" s="198">
        <f t="shared" si="5"/>
        <v>3</v>
      </c>
    </row>
    <row r="39" spans="1:17" ht="21.75" customHeight="1" thickBot="1">
      <c r="A39" s="54">
        <f t="shared" si="0"/>
        <v>30</v>
      </c>
      <c r="B39" s="129" t="s">
        <v>133</v>
      </c>
      <c r="C39" s="129" t="s">
        <v>98</v>
      </c>
      <c r="D39" s="129"/>
      <c r="E39" s="130" t="s">
        <v>33</v>
      </c>
      <c r="F39" s="131">
        <v>267</v>
      </c>
      <c r="G39" s="159" t="s">
        <v>370</v>
      </c>
      <c r="H39" s="160"/>
      <c r="I39" s="166">
        <v>1</v>
      </c>
      <c r="J39" s="161">
        <v>27</v>
      </c>
      <c r="K39" s="128"/>
      <c r="L39" s="166">
        <f t="shared" si="1"/>
        <v>32</v>
      </c>
      <c r="M39" s="113">
        <v>25</v>
      </c>
      <c r="N39" s="128"/>
      <c r="O39" s="166">
        <f t="shared" si="2"/>
        <v>34</v>
      </c>
      <c r="P39" s="37">
        <f t="shared" si="4"/>
        <v>67</v>
      </c>
      <c r="Q39" s="35">
        <f t="shared" si="5"/>
        <v>29</v>
      </c>
    </row>
    <row r="40" spans="1:17" ht="21.75" customHeight="1">
      <c r="A40" s="53">
        <f t="shared" si="0"/>
        <v>31</v>
      </c>
      <c r="B40" s="129" t="s">
        <v>281</v>
      </c>
      <c r="C40" s="129" t="s">
        <v>98</v>
      </c>
      <c r="D40" s="129"/>
      <c r="E40" s="130" t="s">
        <v>33</v>
      </c>
      <c r="F40" s="131">
        <v>269</v>
      </c>
      <c r="G40" s="159" t="s">
        <v>370</v>
      </c>
      <c r="H40" s="160"/>
      <c r="I40" s="166">
        <v>1</v>
      </c>
      <c r="J40" s="161">
        <v>31</v>
      </c>
      <c r="K40" s="128"/>
      <c r="L40" s="166">
        <f t="shared" si="1"/>
        <v>28</v>
      </c>
      <c r="M40" s="113">
        <v>30</v>
      </c>
      <c r="N40" s="128"/>
      <c r="O40" s="166">
        <f t="shared" si="2"/>
        <v>29</v>
      </c>
      <c r="P40" s="37">
        <f t="shared" si="4"/>
        <v>58</v>
      </c>
      <c r="Q40" s="35">
        <f t="shared" si="5"/>
        <v>35</v>
      </c>
    </row>
    <row r="41" spans="1:17" ht="21.75" customHeight="1" thickBot="1">
      <c r="A41" s="54">
        <f t="shared" si="0"/>
        <v>32</v>
      </c>
      <c r="B41" s="129" t="s">
        <v>107</v>
      </c>
      <c r="C41" s="129" t="s">
        <v>98</v>
      </c>
      <c r="D41" s="129"/>
      <c r="E41" s="130" t="s">
        <v>33</v>
      </c>
      <c r="F41" s="131">
        <v>272</v>
      </c>
      <c r="G41" s="159"/>
      <c r="H41" s="160"/>
      <c r="I41" s="166">
        <f t="shared" si="3"/>
        <v>0</v>
      </c>
      <c r="J41" s="161"/>
      <c r="K41" s="128"/>
      <c r="L41" s="166">
        <f t="shared" si="1"/>
        <v>0</v>
      </c>
      <c r="M41" s="113"/>
      <c r="N41" s="128"/>
      <c r="O41" s="166">
        <f t="shared" si="2"/>
        <v>0</v>
      </c>
      <c r="P41" s="37">
        <f t="shared" si="4"/>
        <v>0</v>
      </c>
      <c r="Q41" s="35">
        <f t="shared" si="5"/>
        <v>0</v>
      </c>
    </row>
    <row r="42" spans="1:17" ht="21.75" customHeight="1">
      <c r="A42" s="53">
        <f t="shared" si="0"/>
        <v>33</v>
      </c>
      <c r="B42" s="129" t="s">
        <v>323</v>
      </c>
      <c r="C42" s="129" t="s">
        <v>324</v>
      </c>
      <c r="D42" s="129"/>
      <c r="E42" s="130" t="s">
        <v>34</v>
      </c>
      <c r="F42" s="131">
        <v>361</v>
      </c>
      <c r="G42" s="159">
        <v>14</v>
      </c>
      <c r="H42" s="160"/>
      <c r="I42" s="166">
        <f t="shared" si="3"/>
        <v>45</v>
      </c>
      <c r="J42" s="161">
        <v>23</v>
      </c>
      <c r="K42" s="29"/>
      <c r="L42" s="166">
        <f t="shared" si="1"/>
        <v>36</v>
      </c>
      <c r="M42" s="113">
        <v>14</v>
      </c>
      <c r="N42" s="29"/>
      <c r="O42" s="166">
        <f t="shared" si="2"/>
        <v>45</v>
      </c>
      <c r="P42" s="37">
        <f t="shared" si="4"/>
        <v>126</v>
      </c>
      <c r="Q42" s="35">
        <f t="shared" si="5"/>
        <v>11</v>
      </c>
    </row>
    <row r="43" spans="1:17" ht="21.75" customHeight="1" thickBot="1">
      <c r="A43" s="54">
        <f t="shared" si="0"/>
        <v>34</v>
      </c>
      <c r="B43" s="129" t="s">
        <v>326</v>
      </c>
      <c r="C43" s="129" t="s">
        <v>237</v>
      </c>
      <c r="D43" s="129"/>
      <c r="E43" s="130" t="s">
        <v>33</v>
      </c>
      <c r="F43" s="131">
        <v>393</v>
      </c>
      <c r="G43" s="159"/>
      <c r="H43" s="160"/>
      <c r="I43" s="166">
        <f t="shared" si="3"/>
        <v>0</v>
      </c>
      <c r="J43" s="161"/>
      <c r="K43" s="128"/>
      <c r="L43" s="166">
        <v>1</v>
      </c>
      <c r="M43" s="113">
        <v>34</v>
      </c>
      <c r="N43" s="128"/>
      <c r="O43" s="166">
        <f t="shared" si="2"/>
        <v>25</v>
      </c>
      <c r="P43" s="37">
        <f t="shared" si="4"/>
        <v>26</v>
      </c>
      <c r="Q43" s="35">
        <f t="shared" si="5"/>
        <v>42</v>
      </c>
    </row>
    <row r="44" spans="1:17" ht="21.75" customHeight="1">
      <c r="A44" s="53">
        <f t="shared" si="0"/>
        <v>35</v>
      </c>
      <c r="B44" s="129" t="s">
        <v>145</v>
      </c>
      <c r="C44" s="129" t="s">
        <v>237</v>
      </c>
      <c r="D44" s="129"/>
      <c r="E44" s="130" t="s">
        <v>33</v>
      </c>
      <c r="F44" s="131">
        <v>395</v>
      </c>
      <c r="G44" s="159">
        <v>8</v>
      </c>
      <c r="H44" s="160"/>
      <c r="I44" s="166">
        <f t="shared" si="3"/>
        <v>51</v>
      </c>
      <c r="J44" s="161">
        <v>8</v>
      </c>
      <c r="K44" s="128"/>
      <c r="L44" s="166">
        <f t="shared" si="1"/>
        <v>51</v>
      </c>
      <c r="M44" s="113"/>
      <c r="N44" s="128"/>
      <c r="O44" s="166">
        <f t="shared" si="2"/>
        <v>0</v>
      </c>
      <c r="P44" s="37">
        <f t="shared" si="4"/>
        <v>102</v>
      </c>
      <c r="Q44" s="35">
        <f t="shared" si="5"/>
        <v>21</v>
      </c>
    </row>
    <row r="45" spans="1:17" ht="21.75" customHeight="1" thickBot="1">
      <c r="A45" s="54">
        <f t="shared" si="0"/>
        <v>36</v>
      </c>
      <c r="B45" s="129" t="s">
        <v>112</v>
      </c>
      <c r="C45" s="129" t="s">
        <v>46</v>
      </c>
      <c r="D45" s="129"/>
      <c r="E45" s="130" t="s">
        <v>33</v>
      </c>
      <c r="F45" s="131">
        <v>570</v>
      </c>
      <c r="G45" s="159" t="s">
        <v>370</v>
      </c>
      <c r="H45" s="160"/>
      <c r="I45" s="166">
        <v>1</v>
      </c>
      <c r="J45" s="161">
        <v>34</v>
      </c>
      <c r="K45" s="128"/>
      <c r="L45" s="166">
        <f t="shared" si="1"/>
        <v>25</v>
      </c>
      <c r="M45" s="113">
        <v>21</v>
      </c>
      <c r="N45" s="128"/>
      <c r="O45" s="166">
        <f t="shared" si="2"/>
        <v>38</v>
      </c>
      <c r="P45" s="37">
        <f t="shared" si="4"/>
        <v>64</v>
      </c>
      <c r="Q45" s="35">
        <f t="shared" si="5"/>
        <v>31</v>
      </c>
    </row>
    <row r="46" spans="1:17" ht="21.75" customHeight="1">
      <c r="A46" s="53">
        <f t="shared" si="0"/>
        <v>37</v>
      </c>
      <c r="B46" s="129" t="s">
        <v>359</v>
      </c>
      <c r="C46" s="129" t="s">
        <v>136</v>
      </c>
      <c r="D46" s="129"/>
      <c r="E46" s="130" t="s">
        <v>34</v>
      </c>
      <c r="F46" s="131">
        <v>582</v>
      </c>
      <c r="G46" s="159" t="s">
        <v>370</v>
      </c>
      <c r="H46" s="160"/>
      <c r="I46" s="166">
        <v>1</v>
      </c>
      <c r="J46" s="161">
        <v>37</v>
      </c>
      <c r="K46" s="128"/>
      <c r="L46" s="166">
        <f t="shared" si="1"/>
        <v>22</v>
      </c>
      <c r="M46" s="113"/>
      <c r="N46" s="128"/>
      <c r="O46" s="166">
        <f t="shared" si="2"/>
        <v>0</v>
      </c>
      <c r="P46" s="37">
        <f t="shared" si="4"/>
        <v>23</v>
      </c>
      <c r="Q46" s="35">
        <f t="shared" si="5"/>
        <v>44</v>
      </c>
    </row>
    <row r="47" spans="1:17" ht="21.75" customHeight="1" thickBot="1">
      <c r="A47" s="54">
        <f t="shared" si="0"/>
        <v>38</v>
      </c>
      <c r="B47" s="129" t="s">
        <v>343</v>
      </c>
      <c r="C47" s="129" t="s">
        <v>341</v>
      </c>
      <c r="D47" s="129"/>
      <c r="E47" s="130" t="s">
        <v>33</v>
      </c>
      <c r="F47" s="131">
        <v>673</v>
      </c>
      <c r="G47" s="159" t="s">
        <v>370</v>
      </c>
      <c r="H47" s="160"/>
      <c r="I47" s="166">
        <v>1</v>
      </c>
      <c r="J47" s="161">
        <v>43</v>
      </c>
      <c r="K47" s="128"/>
      <c r="L47" s="166">
        <f t="shared" si="1"/>
        <v>16</v>
      </c>
      <c r="M47" s="113">
        <v>33</v>
      </c>
      <c r="N47" s="128"/>
      <c r="O47" s="166">
        <f t="shared" si="2"/>
        <v>26</v>
      </c>
      <c r="P47" s="37">
        <f t="shared" si="4"/>
        <v>43</v>
      </c>
      <c r="Q47" s="35">
        <f t="shared" si="5"/>
        <v>37</v>
      </c>
    </row>
    <row r="48" spans="1:17" ht="21.75" customHeight="1">
      <c r="A48" s="53">
        <f t="shared" si="0"/>
        <v>39</v>
      </c>
      <c r="B48" s="129" t="s">
        <v>140</v>
      </c>
      <c r="C48" s="129" t="s">
        <v>135</v>
      </c>
      <c r="D48" s="129"/>
      <c r="E48" s="130" t="s">
        <v>34</v>
      </c>
      <c r="F48" s="131">
        <v>702</v>
      </c>
      <c r="G48" s="159"/>
      <c r="H48" s="160"/>
      <c r="I48" s="166">
        <f t="shared" si="3"/>
        <v>0</v>
      </c>
      <c r="J48" s="161"/>
      <c r="K48" s="128"/>
      <c r="L48" s="166">
        <f t="shared" si="1"/>
        <v>0</v>
      </c>
      <c r="M48" s="113">
        <v>32</v>
      </c>
      <c r="N48" s="128"/>
      <c r="O48" s="166">
        <f t="shared" si="2"/>
        <v>27</v>
      </c>
      <c r="P48" s="37">
        <f t="shared" si="4"/>
        <v>27</v>
      </c>
      <c r="Q48" s="35">
        <f t="shared" si="5"/>
        <v>40</v>
      </c>
    </row>
    <row r="49" spans="1:17" ht="21.75" customHeight="1" thickBot="1">
      <c r="A49" s="54">
        <f t="shared" si="0"/>
        <v>40</v>
      </c>
      <c r="B49" s="129" t="s">
        <v>121</v>
      </c>
      <c r="C49" s="129" t="s">
        <v>135</v>
      </c>
      <c r="D49" s="129"/>
      <c r="E49" s="130" t="s">
        <v>33</v>
      </c>
      <c r="F49" s="131">
        <v>703</v>
      </c>
      <c r="G49" s="159"/>
      <c r="H49" s="160"/>
      <c r="I49" s="166">
        <f t="shared" si="3"/>
        <v>0</v>
      </c>
      <c r="J49" s="161"/>
      <c r="K49" s="29"/>
      <c r="L49" s="166">
        <f t="shared" si="1"/>
        <v>0</v>
      </c>
      <c r="M49" s="113"/>
      <c r="N49" s="29"/>
      <c r="O49" s="166">
        <f t="shared" si="2"/>
        <v>0</v>
      </c>
      <c r="P49" s="37">
        <f t="shared" si="4"/>
        <v>0</v>
      </c>
      <c r="Q49" s="35">
        <f t="shared" si="5"/>
        <v>0</v>
      </c>
    </row>
    <row r="50" spans="1:17" ht="21.75" customHeight="1">
      <c r="A50" s="53">
        <f t="shared" si="0"/>
        <v>41</v>
      </c>
      <c r="B50" s="129" t="s">
        <v>64</v>
      </c>
      <c r="C50" s="129" t="s">
        <v>135</v>
      </c>
      <c r="D50" s="129"/>
      <c r="E50" s="130" t="s">
        <v>34</v>
      </c>
      <c r="F50" s="131">
        <v>708</v>
      </c>
      <c r="G50" s="159">
        <v>15</v>
      </c>
      <c r="H50" s="160"/>
      <c r="I50" s="166">
        <f t="shared" si="3"/>
        <v>44</v>
      </c>
      <c r="J50" s="161">
        <v>15</v>
      </c>
      <c r="K50" s="128"/>
      <c r="L50" s="166">
        <f t="shared" si="1"/>
        <v>44</v>
      </c>
      <c r="M50" s="113">
        <v>18</v>
      </c>
      <c r="N50" s="128"/>
      <c r="O50" s="166">
        <f t="shared" si="2"/>
        <v>41</v>
      </c>
      <c r="P50" s="37">
        <f t="shared" si="4"/>
        <v>129</v>
      </c>
      <c r="Q50" s="35">
        <f t="shared" si="5"/>
        <v>9</v>
      </c>
    </row>
    <row r="51" spans="1:17" ht="21.75" customHeight="1" thickBot="1">
      <c r="A51" s="54">
        <f t="shared" si="0"/>
        <v>42</v>
      </c>
      <c r="B51" s="129" t="s">
        <v>238</v>
      </c>
      <c r="C51" s="129" t="s">
        <v>135</v>
      </c>
      <c r="D51" s="129"/>
      <c r="E51" s="130" t="s">
        <v>33</v>
      </c>
      <c r="F51" s="131">
        <v>719</v>
      </c>
      <c r="G51" s="159"/>
      <c r="H51" s="160"/>
      <c r="I51" s="166">
        <f t="shared" si="3"/>
        <v>0</v>
      </c>
      <c r="J51" s="161"/>
      <c r="K51" s="128"/>
      <c r="L51" s="166">
        <f t="shared" si="1"/>
        <v>0</v>
      </c>
      <c r="M51" s="113">
        <v>28</v>
      </c>
      <c r="N51" s="128"/>
      <c r="O51" s="166">
        <f t="shared" si="2"/>
        <v>31</v>
      </c>
      <c r="P51" s="37">
        <f t="shared" si="4"/>
        <v>31</v>
      </c>
      <c r="Q51" s="35">
        <f t="shared" si="5"/>
        <v>39</v>
      </c>
    </row>
    <row r="52" spans="1:19" ht="21.75" customHeight="1">
      <c r="A52" s="53">
        <f t="shared" si="0"/>
        <v>43</v>
      </c>
      <c r="B52" s="129" t="s">
        <v>70</v>
      </c>
      <c r="C52" s="129" t="s">
        <v>169</v>
      </c>
      <c r="D52" s="129"/>
      <c r="E52" s="130" t="s">
        <v>33</v>
      </c>
      <c r="F52" s="131">
        <v>825</v>
      </c>
      <c r="G52" s="159">
        <v>10</v>
      </c>
      <c r="H52" s="160"/>
      <c r="I52" s="166">
        <f t="shared" si="3"/>
        <v>49</v>
      </c>
      <c r="J52" s="161">
        <v>35</v>
      </c>
      <c r="K52" s="128"/>
      <c r="L52" s="166">
        <f t="shared" si="1"/>
        <v>24</v>
      </c>
      <c r="M52" s="113">
        <v>5</v>
      </c>
      <c r="N52" s="128"/>
      <c r="O52" s="166">
        <f t="shared" si="2"/>
        <v>54</v>
      </c>
      <c r="P52" s="37">
        <f t="shared" si="4"/>
        <v>127</v>
      </c>
      <c r="Q52" s="35">
        <f t="shared" si="5"/>
        <v>10</v>
      </c>
      <c r="R52" s="21" t="str">
        <f>B52</f>
        <v>Macarena Vasquez</v>
      </c>
      <c r="S52" s="21" t="str">
        <f>C52</f>
        <v>RPA</v>
      </c>
    </row>
    <row r="53" spans="1:17" ht="21.75" customHeight="1" thickBot="1">
      <c r="A53" s="54">
        <f t="shared" si="0"/>
        <v>44</v>
      </c>
      <c r="B53" s="129" t="s">
        <v>63</v>
      </c>
      <c r="C53" s="129" t="s">
        <v>169</v>
      </c>
      <c r="D53" s="129"/>
      <c r="E53" s="130" t="s">
        <v>34</v>
      </c>
      <c r="F53" s="131">
        <v>827</v>
      </c>
      <c r="G53" s="159">
        <v>16</v>
      </c>
      <c r="H53" s="160"/>
      <c r="I53" s="166">
        <f t="shared" si="3"/>
        <v>43</v>
      </c>
      <c r="J53" s="161"/>
      <c r="K53" s="128"/>
      <c r="L53" s="166">
        <f t="shared" si="1"/>
        <v>0</v>
      </c>
      <c r="M53" s="113">
        <v>2</v>
      </c>
      <c r="N53" s="128"/>
      <c r="O53" s="166">
        <f t="shared" si="2"/>
        <v>57</v>
      </c>
      <c r="P53" s="37">
        <f t="shared" si="4"/>
        <v>100</v>
      </c>
      <c r="Q53" s="35">
        <f t="shared" si="5"/>
        <v>23</v>
      </c>
    </row>
    <row r="54" spans="1:17" ht="21.75" customHeight="1">
      <c r="A54" s="53">
        <f t="shared" si="0"/>
        <v>45</v>
      </c>
      <c r="B54" s="129" t="s">
        <v>125</v>
      </c>
      <c r="C54" s="129" t="s">
        <v>169</v>
      </c>
      <c r="D54" s="129"/>
      <c r="E54" s="130" t="s">
        <v>33</v>
      </c>
      <c r="F54" s="131">
        <v>828</v>
      </c>
      <c r="G54" s="159"/>
      <c r="H54" s="160" t="s">
        <v>371</v>
      </c>
      <c r="I54" s="166">
        <f t="shared" si="3"/>
        <v>0</v>
      </c>
      <c r="J54" s="161">
        <v>42</v>
      </c>
      <c r="K54" s="128"/>
      <c r="L54" s="166">
        <f t="shared" si="1"/>
        <v>17</v>
      </c>
      <c r="M54" s="113">
        <v>12</v>
      </c>
      <c r="N54" s="128"/>
      <c r="O54" s="166">
        <f t="shared" si="2"/>
        <v>47</v>
      </c>
      <c r="P54" s="37">
        <f t="shared" si="4"/>
        <v>64</v>
      </c>
      <c r="Q54" s="35">
        <f t="shared" si="5"/>
        <v>31</v>
      </c>
    </row>
    <row r="55" spans="1:17" ht="21.75" customHeight="1" thickBot="1">
      <c r="A55" s="54">
        <f t="shared" si="0"/>
        <v>46</v>
      </c>
      <c r="B55" s="129" t="s">
        <v>53</v>
      </c>
      <c r="C55" s="129" t="s">
        <v>169</v>
      </c>
      <c r="D55" s="129"/>
      <c r="E55" s="130" t="s">
        <v>34</v>
      </c>
      <c r="F55" s="131">
        <v>830</v>
      </c>
      <c r="G55" s="159">
        <v>2</v>
      </c>
      <c r="H55" s="160"/>
      <c r="I55" s="166">
        <f t="shared" si="3"/>
        <v>57</v>
      </c>
      <c r="J55" s="161">
        <v>2</v>
      </c>
      <c r="K55" s="128"/>
      <c r="L55" s="166">
        <f t="shared" si="1"/>
        <v>57</v>
      </c>
      <c r="M55" s="113"/>
      <c r="N55" s="128"/>
      <c r="O55" s="166">
        <f t="shared" si="2"/>
        <v>0</v>
      </c>
      <c r="P55" s="37">
        <f t="shared" si="4"/>
        <v>114</v>
      </c>
      <c r="Q55" s="35">
        <f t="shared" si="5"/>
        <v>17</v>
      </c>
    </row>
    <row r="56" spans="1:17" ht="21.75" customHeight="1">
      <c r="A56" s="53">
        <f t="shared" si="0"/>
        <v>47</v>
      </c>
      <c r="B56" s="129" t="s">
        <v>92</v>
      </c>
      <c r="C56" s="129" t="s">
        <v>169</v>
      </c>
      <c r="D56" s="129"/>
      <c r="E56" s="130" t="s">
        <v>33</v>
      </c>
      <c r="F56" s="131">
        <v>833</v>
      </c>
      <c r="G56" s="159">
        <v>17</v>
      </c>
      <c r="H56" s="160"/>
      <c r="I56" s="166">
        <f t="shared" si="3"/>
        <v>42</v>
      </c>
      <c r="J56" s="161">
        <v>18</v>
      </c>
      <c r="K56" s="128"/>
      <c r="L56" s="166">
        <f t="shared" si="1"/>
        <v>41</v>
      </c>
      <c r="M56" s="113">
        <v>17</v>
      </c>
      <c r="N56" s="128"/>
      <c r="O56" s="166">
        <f t="shared" si="2"/>
        <v>42</v>
      </c>
      <c r="P56" s="37">
        <f t="shared" si="4"/>
        <v>125</v>
      </c>
      <c r="Q56" s="35">
        <f t="shared" si="5"/>
        <v>13</v>
      </c>
    </row>
    <row r="57" spans="1:17" ht="21.75" customHeight="1" thickBot="1">
      <c r="A57" s="54">
        <f t="shared" si="0"/>
        <v>48</v>
      </c>
      <c r="B57" s="129" t="s">
        <v>88</v>
      </c>
      <c r="C57" s="129" t="s">
        <v>169</v>
      </c>
      <c r="D57" s="129"/>
      <c r="E57" s="130" t="s">
        <v>34</v>
      </c>
      <c r="F57" s="131">
        <v>834</v>
      </c>
      <c r="G57" s="160">
        <v>23</v>
      </c>
      <c r="H57" s="163"/>
      <c r="I57" s="166">
        <f t="shared" si="3"/>
        <v>36</v>
      </c>
      <c r="J57" s="161">
        <v>17</v>
      </c>
      <c r="K57" s="128"/>
      <c r="L57" s="166">
        <f t="shared" si="1"/>
        <v>42</v>
      </c>
      <c r="M57" s="113">
        <v>13</v>
      </c>
      <c r="N57" s="128"/>
      <c r="O57" s="166">
        <f t="shared" si="2"/>
        <v>46</v>
      </c>
      <c r="P57" s="37">
        <f t="shared" si="4"/>
        <v>124</v>
      </c>
      <c r="Q57" s="35">
        <f t="shared" si="5"/>
        <v>14</v>
      </c>
    </row>
    <row r="58" spans="1:17" ht="21.75" customHeight="1">
      <c r="A58" s="53">
        <f t="shared" si="0"/>
        <v>49</v>
      </c>
      <c r="B58" s="129" t="s">
        <v>252</v>
      </c>
      <c r="C58" s="129" t="s">
        <v>169</v>
      </c>
      <c r="D58" s="129"/>
      <c r="E58" s="130" t="s">
        <v>33</v>
      </c>
      <c r="F58" s="131">
        <v>835</v>
      </c>
      <c r="G58" s="159">
        <v>22</v>
      </c>
      <c r="H58" s="160"/>
      <c r="I58" s="166">
        <f t="shared" si="3"/>
        <v>37</v>
      </c>
      <c r="J58" s="161">
        <v>10</v>
      </c>
      <c r="K58" s="128"/>
      <c r="L58" s="166">
        <f t="shared" si="1"/>
        <v>49</v>
      </c>
      <c r="M58" s="113">
        <v>19</v>
      </c>
      <c r="N58" s="128"/>
      <c r="O58" s="166">
        <f t="shared" si="2"/>
        <v>40</v>
      </c>
      <c r="P58" s="37">
        <f t="shared" si="4"/>
        <v>126</v>
      </c>
      <c r="Q58" s="35">
        <f t="shared" si="5"/>
        <v>11</v>
      </c>
    </row>
    <row r="59" spans="1:17" ht="21.75" customHeight="1" thickBot="1">
      <c r="A59" s="54">
        <f t="shared" si="0"/>
        <v>50</v>
      </c>
      <c r="B59" s="129" t="s">
        <v>276</v>
      </c>
      <c r="C59" s="129" t="s">
        <v>169</v>
      </c>
      <c r="D59" s="129"/>
      <c r="E59" s="130" t="s">
        <v>33</v>
      </c>
      <c r="F59" s="131">
        <v>836</v>
      </c>
      <c r="G59" s="159" t="s">
        <v>370</v>
      </c>
      <c r="H59" s="160"/>
      <c r="I59" s="166">
        <v>1</v>
      </c>
      <c r="J59" s="161">
        <v>30</v>
      </c>
      <c r="K59" s="128"/>
      <c r="L59" s="166">
        <f t="shared" si="1"/>
        <v>29</v>
      </c>
      <c r="M59" s="113">
        <v>15</v>
      </c>
      <c r="N59" s="128"/>
      <c r="O59" s="166">
        <f t="shared" si="2"/>
        <v>44</v>
      </c>
      <c r="P59" s="37">
        <f t="shared" si="4"/>
        <v>74</v>
      </c>
      <c r="Q59" s="35">
        <f t="shared" si="5"/>
        <v>27</v>
      </c>
    </row>
    <row r="60" spans="1:17" ht="21.75" customHeight="1">
      <c r="A60" s="53">
        <f t="shared" si="0"/>
        <v>51</v>
      </c>
      <c r="B60" s="129" t="s">
        <v>283</v>
      </c>
      <c r="C60" s="129" t="s">
        <v>165</v>
      </c>
      <c r="D60" s="129"/>
      <c r="E60" s="130" t="s">
        <v>33</v>
      </c>
      <c r="F60" s="131">
        <v>845</v>
      </c>
      <c r="G60" s="159" t="s">
        <v>370</v>
      </c>
      <c r="H60" s="160"/>
      <c r="I60" s="166">
        <v>1</v>
      </c>
      <c r="J60" s="161">
        <v>28</v>
      </c>
      <c r="K60" s="128"/>
      <c r="L60" s="166">
        <f t="shared" si="1"/>
        <v>31</v>
      </c>
      <c r="M60" s="113">
        <v>31</v>
      </c>
      <c r="N60" s="128"/>
      <c r="O60" s="166">
        <f t="shared" si="2"/>
        <v>28</v>
      </c>
      <c r="P60" s="37">
        <f t="shared" si="4"/>
        <v>60</v>
      </c>
      <c r="Q60" s="35">
        <f t="shared" si="5"/>
        <v>33</v>
      </c>
    </row>
    <row r="61" spans="1:17" ht="21.75" customHeight="1" thickBot="1">
      <c r="A61" s="54">
        <f t="shared" si="0"/>
        <v>52</v>
      </c>
      <c r="B61" s="129" t="s">
        <v>66</v>
      </c>
      <c r="C61" s="129" t="s">
        <v>170</v>
      </c>
      <c r="D61" s="129"/>
      <c r="E61" s="130" t="s">
        <v>34</v>
      </c>
      <c r="F61" s="131">
        <v>907</v>
      </c>
      <c r="G61" s="159">
        <v>5</v>
      </c>
      <c r="H61" s="160"/>
      <c r="I61" s="166">
        <f t="shared" si="3"/>
        <v>54</v>
      </c>
      <c r="J61" s="161">
        <v>5</v>
      </c>
      <c r="K61" s="128"/>
      <c r="L61" s="166">
        <f t="shared" si="1"/>
        <v>54</v>
      </c>
      <c r="M61" s="113"/>
      <c r="N61" s="128"/>
      <c r="O61" s="166">
        <f t="shared" si="2"/>
        <v>0</v>
      </c>
      <c r="P61" s="37">
        <f t="shared" si="4"/>
        <v>108</v>
      </c>
      <c r="Q61" s="35">
        <f t="shared" si="5"/>
        <v>20</v>
      </c>
    </row>
    <row r="62" spans="1:17" ht="21.75" customHeight="1">
      <c r="A62" s="53">
        <f t="shared" si="0"/>
        <v>53</v>
      </c>
      <c r="B62" s="129" t="s">
        <v>96</v>
      </c>
      <c r="C62" s="129" t="s">
        <v>95</v>
      </c>
      <c r="D62" s="129"/>
      <c r="E62" s="130" t="s">
        <v>33</v>
      </c>
      <c r="F62" s="131">
        <v>930</v>
      </c>
      <c r="G62" s="159" t="s">
        <v>370</v>
      </c>
      <c r="H62" s="160"/>
      <c r="I62" s="166">
        <v>1</v>
      </c>
      <c r="J62" s="161">
        <v>39</v>
      </c>
      <c r="K62" s="128"/>
      <c r="L62" s="166">
        <f t="shared" si="1"/>
        <v>20</v>
      </c>
      <c r="M62" s="113"/>
      <c r="N62" s="128"/>
      <c r="O62" s="166">
        <f t="shared" si="2"/>
        <v>0</v>
      </c>
      <c r="P62" s="37">
        <f t="shared" si="4"/>
        <v>21</v>
      </c>
      <c r="Q62" s="35">
        <f t="shared" si="5"/>
        <v>46</v>
      </c>
    </row>
    <row r="63" spans="1:17" ht="21.75" customHeight="1" thickBot="1">
      <c r="A63" s="54">
        <f t="shared" si="0"/>
        <v>54</v>
      </c>
      <c r="B63" s="129" t="s">
        <v>211</v>
      </c>
      <c r="C63" s="129" t="s">
        <v>134</v>
      </c>
      <c r="D63" s="129"/>
      <c r="E63" s="130" t="s">
        <v>33</v>
      </c>
      <c r="F63" s="131">
        <v>966</v>
      </c>
      <c r="G63" s="159" t="s">
        <v>370</v>
      </c>
      <c r="H63" s="160"/>
      <c r="I63" s="166">
        <v>1</v>
      </c>
      <c r="J63" s="161">
        <v>20</v>
      </c>
      <c r="K63" s="128"/>
      <c r="L63" s="166">
        <f t="shared" si="1"/>
        <v>39</v>
      </c>
      <c r="M63" s="113">
        <v>8</v>
      </c>
      <c r="N63" s="128"/>
      <c r="O63" s="166">
        <f t="shared" si="2"/>
        <v>51</v>
      </c>
      <c r="P63" s="37">
        <f t="shared" si="4"/>
        <v>91</v>
      </c>
      <c r="Q63" s="35">
        <f t="shared" si="5"/>
        <v>24</v>
      </c>
    </row>
    <row r="64" spans="1:17" ht="21.75" customHeight="1">
      <c r="A64" s="53">
        <f t="shared" si="0"/>
        <v>55</v>
      </c>
      <c r="B64" s="129" t="s">
        <v>236</v>
      </c>
      <c r="C64" s="129" t="s">
        <v>74</v>
      </c>
      <c r="D64" s="129"/>
      <c r="E64" s="130" t="s">
        <v>34</v>
      </c>
      <c r="F64" s="131">
        <v>984</v>
      </c>
      <c r="G64" s="159" t="s">
        <v>370</v>
      </c>
      <c r="H64" s="160"/>
      <c r="I64" s="166">
        <v>1</v>
      </c>
      <c r="J64" s="161">
        <v>36</v>
      </c>
      <c r="K64" s="128"/>
      <c r="L64" s="166">
        <f t="shared" si="1"/>
        <v>23</v>
      </c>
      <c r="M64" s="113"/>
      <c r="N64" s="128"/>
      <c r="O64" s="166">
        <f t="shared" si="2"/>
        <v>0</v>
      </c>
      <c r="P64" s="37">
        <f t="shared" si="4"/>
        <v>24</v>
      </c>
      <c r="Q64" s="35">
        <f t="shared" si="5"/>
        <v>43</v>
      </c>
    </row>
    <row r="65" spans="1:17" ht="21.75" customHeight="1" thickBot="1">
      <c r="A65" s="54">
        <f t="shared" si="0"/>
        <v>56</v>
      </c>
      <c r="B65" s="129" t="s">
        <v>89</v>
      </c>
      <c r="C65" s="129" t="s">
        <v>74</v>
      </c>
      <c r="D65" s="129"/>
      <c r="E65" s="130" t="s">
        <v>33</v>
      </c>
      <c r="F65" s="131">
        <v>987</v>
      </c>
      <c r="G65" s="159" t="s">
        <v>370</v>
      </c>
      <c r="H65" s="160"/>
      <c r="I65" s="166">
        <v>1</v>
      </c>
      <c r="J65" s="161">
        <v>41</v>
      </c>
      <c r="K65" s="128"/>
      <c r="L65" s="166">
        <f t="shared" si="1"/>
        <v>18</v>
      </c>
      <c r="M65" s="113"/>
      <c r="N65" s="128"/>
      <c r="O65" s="166">
        <f t="shared" si="2"/>
        <v>0</v>
      </c>
      <c r="P65" s="37">
        <f>(I65+L65+O65)</f>
        <v>19</v>
      </c>
      <c r="Q65" s="35">
        <f>IF(P65=0,0,RANK(P65,$P$10:$P$68,0))</f>
        <v>48</v>
      </c>
    </row>
    <row r="66" spans="1:17" ht="21.75" customHeight="1">
      <c r="A66" s="53">
        <f t="shared" si="0"/>
        <v>57</v>
      </c>
      <c r="B66" s="129" t="s">
        <v>216</v>
      </c>
      <c r="C66" s="129" t="s">
        <v>74</v>
      </c>
      <c r="D66" s="129"/>
      <c r="E66" s="130" t="s">
        <v>33</v>
      </c>
      <c r="F66" s="131">
        <v>993</v>
      </c>
      <c r="G66" s="159" t="s">
        <v>370</v>
      </c>
      <c r="H66" s="160"/>
      <c r="I66" s="166">
        <v>1</v>
      </c>
      <c r="J66" s="161"/>
      <c r="K66" s="128"/>
      <c r="L66" s="166">
        <f t="shared" si="1"/>
        <v>0</v>
      </c>
      <c r="M66" s="113"/>
      <c r="N66" s="128"/>
      <c r="O66" s="166">
        <f t="shared" si="2"/>
        <v>0</v>
      </c>
      <c r="P66" s="37">
        <f>(I66+L66+O66)</f>
        <v>1</v>
      </c>
      <c r="Q66" s="35">
        <f>IF(P66=0,0,RANK(P66,$P$10:$P$68,0))</f>
        <v>50</v>
      </c>
    </row>
    <row r="67" spans="1:17" ht="21.75" customHeight="1">
      <c r="A67" s="54">
        <f t="shared" si="0"/>
        <v>58</v>
      </c>
      <c r="B67" s="139" t="s">
        <v>383</v>
      </c>
      <c r="C67" s="139" t="s">
        <v>384</v>
      </c>
      <c r="D67" s="139"/>
      <c r="E67" s="140" t="s">
        <v>34</v>
      </c>
      <c r="F67" s="141">
        <v>851</v>
      </c>
      <c r="G67" s="159" t="s">
        <v>370</v>
      </c>
      <c r="H67" s="160"/>
      <c r="I67" s="166">
        <v>1</v>
      </c>
      <c r="J67" s="161">
        <v>22</v>
      </c>
      <c r="K67" s="128"/>
      <c r="L67" s="166">
        <f t="shared" si="1"/>
        <v>37</v>
      </c>
      <c r="M67" s="113"/>
      <c r="N67" s="128"/>
      <c r="O67" s="166">
        <f t="shared" si="2"/>
        <v>0</v>
      </c>
      <c r="P67" s="37">
        <f>(I67+L67+O67)</f>
        <v>38</v>
      </c>
      <c r="Q67" s="35">
        <f>IF(P67=0,0,RANK(P67,$P$10:$P$68,0))</f>
        <v>38</v>
      </c>
    </row>
    <row r="68" spans="1:17" ht="21.75" customHeight="1" thickBot="1">
      <c r="A68" s="50"/>
      <c r="B68" s="55"/>
      <c r="C68" s="55"/>
      <c r="D68" s="55"/>
      <c r="E68" s="73"/>
      <c r="F68" s="56"/>
      <c r="G68" s="123"/>
      <c r="H68" s="118"/>
      <c r="I68" s="119"/>
      <c r="J68" s="161"/>
      <c r="K68" s="128"/>
      <c r="L68" s="121"/>
      <c r="M68" s="113"/>
      <c r="N68" s="128"/>
      <c r="O68" s="166">
        <f t="shared" si="2"/>
        <v>0</v>
      </c>
      <c r="P68" s="37">
        <f>(I68+L68+O68)</f>
        <v>0</v>
      </c>
      <c r="Q68" s="35">
        <f>IF(P68=0,0,RANK(P68,$P$10:$P$68,0))</f>
        <v>0</v>
      </c>
    </row>
    <row r="69" spans="2:17" ht="54.75" customHeight="1" thickBot="1">
      <c r="B69" s="21" t="s">
        <v>5</v>
      </c>
      <c r="G69" s="101"/>
      <c r="H69" s="102"/>
      <c r="I69" s="103"/>
      <c r="J69" s="170"/>
      <c r="K69" s="102"/>
      <c r="L69" s="103"/>
      <c r="M69" s="101"/>
      <c r="N69" s="102"/>
      <c r="O69" s="103"/>
      <c r="P69" s="26"/>
      <c r="Q69" s="26"/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35433070866141736" bottom="0.7480314960629921" header="0.31496062992125984" footer="0.31496062992125984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showZeros="0" zoomScaleSheetLayoutView="100" zoomScalePageLayoutView="0" workbookViewId="0" topLeftCell="A1">
      <selection activeCell="A3" sqref="A3:Q3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1.57421875" style="21" bestFit="1" customWidth="1"/>
    <col min="4" max="4" width="21.57421875" style="21" hidden="1" customWidth="1"/>
    <col min="5" max="5" width="4.421875" style="21" hidden="1" customWidth="1"/>
    <col min="6" max="7" width="9.140625" style="21" customWidth="1"/>
    <col min="8" max="9" width="0" style="21" hidden="1" customWidth="1"/>
    <col min="10" max="12" width="9.140625" style="21" customWidth="1"/>
    <col min="13" max="14" width="0" style="21" hidden="1" customWidth="1"/>
    <col min="15" max="17" width="9.140625" style="21" customWidth="1"/>
    <col min="18" max="19" width="0" style="21" hidden="1" customWidth="1"/>
    <col min="20" max="23" width="9.140625" style="21" customWidth="1"/>
    <col min="24" max="25" width="0" style="21" hidden="1" customWidth="1"/>
    <col min="26" max="16384" width="9.140625" style="21" customWidth="1"/>
  </cols>
  <sheetData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5" ht="15">
      <c r="A5" s="63" t="s">
        <v>17</v>
      </c>
    </row>
    <row r="6" ht="15.75" thickBot="1">
      <c r="A6" s="63"/>
    </row>
    <row r="7" spans="3:21" ht="13.5" thickBot="1">
      <c r="C7" s="64" t="s">
        <v>8</v>
      </c>
      <c r="D7" s="65"/>
      <c r="E7" s="65"/>
      <c r="F7" s="125">
        <f>COUNTA(B10:B15)</f>
        <v>3</v>
      </c>
      <c r="G7" s="64" t="s">
        <v>11</v>
      </c>
      <c r="J7" s="208"/>
      <c r="K7" s="209"/>
      <c r="L7" s="64" t="s">
        <v>11</v>
      </c>
      <c r="O7" s="200"/>
      <c r="P7" s="201"/>
      <c r="Q7" s="64" t="s">
        <v>11</v>
      </c>
      <c r="T7" s="208"/>
      <c r="U7" s="209"/>
    </row>
    <row r="8" spans="7:23" ht="29.25" customHeight="1" thickBot="1">
      <c r="G8" s="205" t="s">
        <v>376</v>
      </c>
      <c r="H8" s="206"/>
      <c r="I8" s="206"/>
      <c r="J8" s="206"/>
      <c r="K8" s="207"/>
      <c r="L8" s="211" t="s">
        <v>388</v>
      </c>
      <c r="M8" s="211"/>
      <c r="N8" s="211"/>
      <c r="O8" s="211"/>
      <c r="P8" s="212"/>
      <c r="Q8" s="211" t="s">
        <v>380</v>
      </c>
      <c r="R8" s="211"/>
      <c r="S8" s="211"/>
      <c r="T8" s="211"/>
      <c r="U8" s="212"/>
      <c r="V8" s="26"/>
      <c r="W8" s="26"/>
    </row>
    <row r="9" spans="1:27" s="60" customFormat="1" ht="13.5" thickBot="1">
      <c r="A9" s="66"/>
      <c r="B9" s="67" t="s">
        <v>0</v>
      </c>
      <c r="C9" s="68" t="s">
        <v>18</v>
      </c>
      <c r="D9" s="69"/>
      <c r="E9" s="69" t="s">
        <v>36</v>
      </c>
      <c r="F9" s="70" t="s">
        <v>1</v>
      </c>
      <c r="G9" s="59" t="s">
        <v>2</v>
      </c>
      <c r="J9" s="61" t="s">
        <v>3</v>
      </c>
      <c r="K9" s="62" t="s">
        <v>4</v>
      </c>
      <c r="L9" s="106" t="s">
        <v>2</v>
      </c>
      <c r="O9" s="61" t="s">
        <v>3</v>
      </c>
      <c r="P9" s="107" t="s">
        <v>4</v>
      </c>
      <c r="Q9" s="59" t="s">
        <v>2</v>
      </c>
      <c r="T9" s="61" t="s">
        <v>3</v>
      </c>
      <c r="U9" s="62" t="s">
        <v>4</v>
      </c>
      <c r="V9" s="71" t="s">
        <v>7</v>
      </c>
      <c r="W9" s="72" t="s">
        <v>2</v>
      </c>
      <c r="AA9" s="21"/>
    </row>
    <row r="10" spans="1:25" ht="22.5" customHeight="1">
      <c r="A10" s="53">
        <f aca="true" t="shared" si="0" ref="A10:A15">IF(B10&gt;0,A9+1,"")</f>
        <v>1</v>
      </c>
      <c r="B10" s="132" t="s">
        <v>259</v>
      </c>
      <c r="C10" s="132" t="s">
        <v>134</v>
      </c>
      <c r="D10" s="49"/>
      <c r="E10" s="49"/>
      <c r="F10" s="41">
        <v>960</v>
      </c>
      <c r="G10" s="32">
        <v>2</v>
      </c>
      <c r="J10" s="40"/>
      <c r="K10" s="13">
        <f>IF(G10=0,0,$F$7+1-G10)</f>
        <v>2</v>
      </c>
      <c r="L10" s="32">
        <v>3</v>
      </c>
      <c r="O10" s="40"/>
      <c r="P10" s="13">
        <f>IF(L10=0,0,$F$7+1-L10)</f>
        <v>1</v>
      </c>
      <c r="Q10" s="8">
        <v>1</v>
      </c>
      <c r="T10" s="40"/>
      <c r="U10" s="13">
        <f>IF(Q10=0,0,$F$7+1-Q10)</f>
        <v>3</v>
      </c>
      <c r="V10" s="174">
        <f>K10+P10+U10</f>
        <v>6</v>
      </c>
      <c r="W10" s="174">
        <f>IF(V10=0,0,RANK(V10,$V$10:$V$15,0))</f>
        <v>2</v>
      </c>
      <c r="X10" s="21" t="str">
        <f>$B10</f>
        <v>Javier Ramos</v>
      </c>
      <c r="Y10" s="21" t="str">
        <f>$C10</f>
        <v>Puente Alto</v>
      </c>
    </row>
    <row r="11" spans="1:25" ht="22.5" customHeight="1" thickBot="1">
      <c r="A11" s="54">
        <f t="shared" si="0"/>
        <v>2</v>
      </c>
      <c r="B11" s="132" t="s">
        <v>309</v>
      </c>
      <c r="C11" s="132" t="s">
        <v>134</v>
      </c>
      <c r="D11" s="49"/>
      <c r="E11" s="49"/>
      <c r="F11" s="41">
        <v>961</v>
      </c>
      <c r="G11" s="20">
        <v>3</v>
      </c>
      <c r="J11" s="12"/>
      <c r="K11" s="13">
        <f>IF(G11=0,0,$F$7+1-G11)</f>
        <v>1</v>
      </c>
      <c r="L11" s="20">
        <v>2</v>
      </c>
      <c r="O11" s="12"/>
      <c r="P11" s="13">
        <f>IF(L11=0,0,$F$7+1-L11)</f>
        <v>2</v>
      </c>
      <c r="Q11" s="10">
        <v>3</v>
      </c>
      <c r="T11" s="12"/>
      <c r="U11" s="13">
        <f>IF(Q11=0,0,$F$7+1-Q11)</f>
        <v>1</v>
      </c>
      <c r="V11" s="174">
        <f>K11+P11+U11</f>
        <v>4</v>
      </c>
      <c r="W11" s="174">
        <f>IF(V11=0,0,RANK(V11,$V$10:$V$15,0))</f>
        <v>3</v>
      </c>
      <c r="X11" s="21" t="str">
        <f>$B11</f>
        <v>Aron Gonzalez</v>
      </c>
      <c r="Y11" s="21" t="str">
        <f>$C11</f>
        <v>Puente Alto</v>
      </c>
    </row>
    <row r="12" spans="1:25" ht="22.5" customHeight="1">
      <c r="A12" s="53">
        <f t="shared" si="0"/>
        <v>3</v>
      </c>
      <c r="B12" s="148" t="s">
        <v>248</v>
      </c>
      <c r="C12" s="148" t="s">
        <v>134</v>
      </c>
      <c r="D12" s="90"/>
      <c r="E12" s="90"/>
      <c r="F12" s="92">
        <v>978</v>
      </c>
      <c r="G12" s="20">
        <v>1</v>
      </c>
      <c r="J12" s="12" t="s">
        <v>381</v>
      </c>
      <c r="K12" s="13">
        <f>IF(G12=0,0,$F$7+1-G12)</f>
        <v>3</v>
      </c>
      <c r="L12" s="20">
        <v>1</v>
      </c>
      <c r="O12" s="12">
        <v>32.92</v>
      </c>
      <c r="P12" s="13">
        <f>IF(L12=0,0,$F$7+1-L12)</f>
        <v>3</v>
      </c>
      <c r="Q12" s="10">
        <v>2</v>
      </c>
      <c r="T12" s="11"/>
      <c r="U12" s="13">
        <f>IF(Q12=0,0,$F$7+1-Q12)</f>
        <v>2</v>
      </c>
      <c r="V12" s="174">
        <f>K12+P12+U12</f>
        <v>8</v>
      </c>
      <c r="W12" s="174">
        <f>IF(V12=0,0,RANK(V12,$V$10:$V$15,0))</f>
        <v>1</v>
      </c>
      <c r="X12" s="21" t="str">
        <f>$B12</f>
        <v>Lucas Galleguillos</v>
      </c>
      <c r="Y12" s="21" t="str">
        <f>$C12</f>
        <v>Puente Alto</v>
      </c>
    </row>
    <row r="13" spans="1:25" ht="22.5" customHeight="1" thickBot="1">
      <c r="A13" s="54">
        <f t="shared" si="0"/>
      </c>
      <c r="B13" s="132"/>
      <c r="C13" s="132"/>
      <c r="D13" s="49"/>
      <c r="E13" s="49"/>
      <c r="F13" s="41"/>
      <c r="G13" s="20"/>
      <c r="J13" s="11"/>
      <c r="K13" s="13"/>
      <c r="L13" s="20"/>
      <c r="O13" s="11"/>
      <c r="P13" s="13"/>
      <c r="Q13" s="10"/>
      <c r="T13" s="11"/>
      <c r="U13" s="13"/>
      <c r="V13" s="34">
        <f>K13+P13+U13</f>
        <v>0</v>
      </c>
      <c r="W13" s="34">
        <f>IF(V13=0,0,RANK(V13,$V$10:$V$15,0))</f>
        <v>0</v>
      </c>
      <c r="X13" s="21">
        <f>$B13</f>
        <v>0</v>
      </c>
      <c r="Y13" s="21">
        <f>$C13</f>
        <v>0</v>
      </c>
    </row>
    <row r="14" spans="1:25" ht="22.5" customHeight="1">
      <c r="A14" s="53">
        <f t="shared" si="0"/>
      </c>
      <c r="B14" s="132"/>
      <c r="C14" s="132"/>
      <c r="D14" s="49"/>
      <c r="E14" s="49"/>
      <c r="F14" s="41"/>
      <c r="G14" s="20"/>
      <c r="J14" s="11"/>
      <c r="K14" s="13"/>
      <c r="L14" s="20"/>
      <c r="O14" s="11"/>
      <c r="P14" s="13"/>
      <c r="Q14" s="10"/>
      <c r="T14" s="11"/>
      <c r="U14" s="13"/>
      <c r="V14" s="34"/>
      <c r="W14" s="34"/>
      <c r="X14" s="21">
        <f>$B14</f>
        <v>0</v>
      </c>
      <c r="Y14" s="21">
        <f>$C14</f>
        <v>0</v>
      </c>
    </row>
    <row r="15" spans="1:23" ht="22.5" customHeight="1" thickBot="1">
      <c r="A15" s="54">
        <f t="shared" si="0"/>
      </c>
      <c r="B15" s="132"/>
      <c r="C15" s="132"/>
      <c r="D15" s="49"/>
      <c r="E15" s="49"/>
      <c r="F15" s="41"/>
      <c r="G15" s="20"/>
      <c r="J15" s="11"/>
      <c r="K15" s="13"/>
      <c r="L15" s="20"/>
      <c r="O15" s="11"/>
      <c r="P15" s="13"/>
      <c r="Q15" s="10"/>
      <c r="T15" s="11"/>
      <c r="U15" s="13"/>
      <c r="V15" s="34"/>
      <c r="W15" s="34"/>
    </row>
    <row r="16" spans="7:23" ht="12.75">
      <c r="G16" s="74"/>
      <c r="H16" s="24"/>
      <c r="I16" s="24"/>
      <c r="J16" s="24"/>
      <c r="K16" s="75"/>
      <c r="L16" s="24"/>
      <c r="M16" s="24"/>
      <c r="N16" s="24"/>
      <c r="O16" s="24"/>
      <c r="P16" s="24"/>
      <c r="Q16" s="74"/>
      <c r="R16" s="24"/>
      <c r="S16" s="24"/>
      <c r="T16" s="24"/>
      <c r="U16" s="75"/>
      <c r="V16" s="26"/>
      <c r="W16" s="26"/>
    </row>
    <row r="17" spans="2:23" ht="12.75">
      <c r="B17" s="21" t="s">
        <v>5</v>
      </c>
      <c r="G17" s="28"/>
      <c r="H17" s="26"/>
      <c r="I17" s="26"/>
      <c r="J17" s="26"/>
      <c r="K17" s="76"/>
      <c r="L17" s="26"/>
      <c r="M17" s="26"/>
      <c r="N17" s="26"/>
      <c r="O17" s="26"/>
      <c r="P17" s="26"/>
      <c r="Q17" s="28"/>
      <c r="R17" s="26"/>
      <c r="S17" s="26"/>
      <c r="T17" s="26"/>
      <c r="U17" s="76"/>
      <c r="V17" s="26"/>
      <c r="W17" s="26"/>
    </row>
    <row r="18" spans="7:23" ht="12.75">
      <c r="G18" s="28"/>
      <c r="H18" s="26"/>
      <c r="I18" s="26"/>
      <c r="J18" s="26"/>
      <c r="K18" s="76"/>
      <c r="L18" s="26"/>
      <c r="M18" s="26"/>
      <c r="N18" s="26"/>
      <c r="O18" s="26"/>
      <c r="P18" s="26"/>
      <c r="Q18" s="28"/>
      <c r="R18" s="26"/>
      <c r="S18" s="26"/>
      <c r="T18" s="26"/>
      <c r="U18" s="76"/>
      <c r="V18" s="26"/>
      <c r="W18" s="26"/>
    </row>
    <row r="19" spans="2:23" ht="13.5" thickBot="1">
      <c r="B19" s="21" t="s">
        <v>6</v>
      </c>
      <c r="G19" s="77"/>
      <c r="H19" s="31"/>
      <c r="I19" s="31"/>
      <c r="J19" s="31"/>
      <c r="K19" s="78"/>
      <c r="L19" s="31"/>
      <c r="M19" s="31"/>
      <c r="N19" s="31"/>
      <c r="O19" s="31"/>
      <c r="P19" s="31"/>
      <c r="Q19" s="77"/>
      <c r="R19" s="31"/>
      <c r="S19" s="31"/>
      <c r="T19" s="31"/>
      <c r="U19" s="78"/>
      <c r="V19" s="26"/>
      <c r="W19" s="26"/>
    </row>
    <row r="20" spans="22:23" ht="12.75">
      <c r="V20" s="26"/>
      <c r="W20" s="26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5.00390625" style="5" bestFit="1" customWidth="1"/>
    <col min="2" max="2" width="29.28125" style="1" customWidth="1"/>
    <col min="3" max="3" width="27.140625" style="1" bestFit="1" customWidth="1"/>
    <col min="4" max="4" width="1.8515625" style="1" customWidth="1"/>
    <col min="5" max="5" width="5.00390625" style="5" bestFit="1" customWidth="1"/>
    <col min="6" max="6" width="29.28125" style="1" bestFit="1" customWidth="1"/>
    <col min="7" max="7" width="27.140625" style="1" customWidth="1"/>
    <col min="8" max="8" width="11.421875" style="1" customWidth="1"/>
    <col min="9" max="9" width="11.421875" style="6" customWidth="1"/>
    <col min="10" max="16384" width="11.421875" style="1" customWidth="1"/>
  </cols>
  <sheetData>
    <row r="1" spans="1:7" ht="15.75">
      <c r="A1" s="217" t="s">
        <v>465</v>
      </c>
      <c r="B1" s="217"/>
      <c r="C1" s="217"/>
      <c r="D1" s="217"/>
      <c r="E1" s="217"/>
      <c r="F1" s="217"/>
      <c r="G1" s="217"/>
    </row>
    <row r="2" spans="1:7" ht="15.75">
      <c r="A2" s="216"/>
      <c r="B2" s="216"/>
      <c r="C2" s="216"/>
      <c r="D2" s="216"/>
      <c r="E2" s="216"/>
      <c r="F2" s="216"/>
      <c r="G2" s="216"/>
    </row>
    <row r="3" spans="1:7" ht="15.75">
      <c r="A3" s="216" t="str">
        <f>4ºV!A3:Q3</f>
        <v>16 Y 17 DE MARZO</v>
      </c>
      <c r="B3" s="216"/>
      <c r="C3" s="216"/>
      <c r="D3" s="216"/>
      <c r="E3" s="216"/>
      <c r="F3" s="216"/>
      <c r="G3" s="216"/>
    </row>
    <row r="6" spans="1:7" ht="12.75">
      <c r="A6" s="218" t="s">
        <v>385</v>
      </c>
      <c r="B6" s="219"/>
      <c r="C6" s="220"/>
      <c r="E6" s="221" t="s">
        <v>351</v>
      </c>
      <c r="F6" s="221"/>
      <c r="G6" s="221"/>
    </row>
    <row r="7" spans="1:7" ht="12.75">
      <c r="A7" s="4" t="s">
        <v>9</v>
      </c>
      <c r="B7" s="2" t="s">
        <v>10</v>
      </c>
      <c r="C7" s="2" t="s">
        <v>19</v>
      </c>
      <c r="E7" s="183" t="s">
        <v>9</v>
      </c>
      <c r="F7" s="187" t="s">
        <v>10</v>
      </c>
      <c r="G7" s="187" t="s">
        <v>19</v>
      </c>
    </row>
    <row r="8" spans="1:9" s="3" customFormat="1" ht="20.25" customHeight="1">
      <c r="A8" s="185">
        <v>1</v>
      </c>
      <c r="B8" s="186" t="str">
        <f>'TC DAMAS FONDO'!B11</f>
        <v>Camila Mayanes</v>
      </c>
      <c r="C8" s="186" t="str">
        <f>'TC DAMAS FONDO'!C11</f>
        <v>Universitario</v>
      </c>
      <c r="D8" s="188"/>
      <c r="E8" s="185">
        <v>1</v>
      </c>
      <c r="F8" s="186" t="str">
        <f>'TC VARONES FONDO'!B48</f>
        <v>Ignacio Mardones</v>
      </c>
      <c r="G8" s="186" t="str">
        <f>'TC VARONES FONDO'!C48</f>
        <v>RPA</v>
      </c>
      <c r="I8" s="7"/>
    </row>
    <row r="9" spans="1:9" s="3" customFormat="1" ht="20.25" customHeight="1">
      <c r="A9" s="185">
        <v>2</v>
      </c>
      <c r="B9" s="186" t="str">
        <f>'TC DAMAS FONDO'!B35</f>
        <v>Andrea Castillo</v>
      </c>
      <c r="C9" s="186" t="str">
        <f>'TC DAMAS FONDO'!C35</f>
        <v>Colo Colo</v>
      </c>
      <c r="D9" s="188"/>
      <c r="E9" s="185">
        <v>2</v>
      </c>
      <c r="F9" s="186" t="str">
        <f>'TC VARONES FONDO'!B46</f>
        <v>Juan Carlos Bazan</v>
      </c>
      <c r="G9" s="186" t="str">
        <f>'TC VARONES FONDO'!C50</f>
        <v>RPA</v>
      </c>
      <c r="I9" s="7"/>
    </row>
    <row r="10" spans="1:9" s="3" customFormat="1" ht="20.25" customHeight="1">
      <c r="A10" s="185">
        <v>3</v>
      </c>
      <c r="B10" s="186" t="str">
        <f>'TC DAMAS FONDO'!B38</f>
        <v>Aranxa Aqueveque</v>
      </c>
      <c r="C10" s="186" t="str">
        <f>'TC DAMAS FONDO'!C38</f>
        <v>Boosted</v>
      </c>
      <c r="D10" s="188"/>
      <c r="E10" s="185">
        <v>3</v>
      </c>
      <c r="F10" s="186" t="str">
        <f>'TC VARONES FONDO'!B10</f>
        <v>Ruben Garcia</v>
      </c>
      <c r="G10" s="186" t="str">
        <f>'TC VARONES FONDO'!C10</f>
        <v>Universitario</v>
      </c>
      <c r="I10" s="7"/>
    </row>
    <row r="11" spans="1:7" ht="12.75">
      <c r="A11" s="15"/>
      <c r="B11" s="38"/>
      <c r="C11" s="38"/>
      <c r="D11" s="38"/>
      <c r="E11" s="39"/>
      <c r="F11" s="38"/>
      <c r="G11" s="38"/>
    </row>
    <row r="12" spans="1:7" ht="12.75">
      <c r="A12" s="15"/>
      <c r="B12" s="16"/>
      <c r="C12" s="16"/>
      <c r="D12" s="16"/>
      <c r="E12" s="15"/>
      <c r="F12" s="16"/>
      <c r="G12" s="16"/>
    </row>
    <row r="13" spans="1:7" ht="12.75">
      <c r="A13" s="222" t="s">
        <v>382</v>
      </c>
      <c r="B13" s="223"/>
      <c r="C13" s="224"/>
      <c r="D13" s="16"/>
      <c r="E13" s="226" t="s">
        <v>352</v>
      </c>
      <c r="F13" s="226"/>
      <c r="G13" s="226"/>
    </row>
    <row r="14" spans="1:7" ht="12.75">
      <c r="A14" s="183" t="s">
        <v>9</v>
      </c>
      <c r="B14" s="187" t="s">
        <v>10</v>
      </c>
      <c r="C14" s="187" t="s">
        <v>19</v>
      </c>
      <c r="D14" s="16"/>
      <c r="E14" s="183" t="s">
        <v>9</v>
      </c>
      <c r="F14" s="187" t="s">
        <v>10</v>
      </c>
      <c r="G14" s="187" t="s">
        <v>19</v>
      </c>
    </row>
    <row r="15" spans="1:9" s="3" customFormat="1" ht="20.25" customHeight="1">
      <c r="A15" s="185">
        <v>1</v>
      </c>
      <c r="B15" s="186" t="str">
        <f>'TC DAMAS VEL'!B23</f>
        <v>Catalina Gutierez</v>
      </c>
      <c r="C15" s="186" t="str">
        <f>'TC DAMAS VEL'!C25</f>
        <v>Diego Portales</v>
      </c>
      <c r="D15" s="188"/>
      <c r="E15" s="185">
        <v>1</v>
      </c>
      <c r="F15" s="186" t="str">
        <f>'TC VARONES VELOCIDAD'!B16</f>
        <v>Gonzalo Villablanca</v>
      </c>
      <c r="G15" s="186" t="str">
        <f>'TC VARONES VELOCIDAD'!C16</f>
        <v>Escuela Nacional</v>
      </c>
      <c r="I15" s="7"/>
    </row>
    <row r="16" spans="1:9" s="3" customFormat="1" ht="20.25" customHeight="1">
      <c r="A16" s="185">
        <v>2</v>
      </c>
      <c r="B16" s="186" t="str">
        <f>'TC DAMAS VEL'!B14</f>
        <v>Karin Espinoza</v>
      </c>
      <c r="C16" s="186" t="str">
        <f>'TC DAMAS VEL'!C14</f>
        <v>Universitario</v>
      </c>
      <c r="D16" s="188"/>
      <c r="E16" s="185">
        <v>2</v>
      </c>
      <c r="F16" s="186" t="str">
        <f>'TC VARONES VELOCIDAD'!B45</f>
        <v>Cristian Sandoval</v>
      </c>
      <c r="G16" s="186" t="str">
        <f>'TC VARONES VELOCIDAD'!C45</f>
        <v>Dragones</v>
      </c>
      <c r="I16" s="7"/>
    </row>
    <row r="17" spans="1:9" s="3" customFormat="1" ht="20.25" customHeight="1">
      <c r="A17" s="185">
        <v>3</v>
      </c>
      <c r="B17" s="186" t="str">
        <f>VLOOKUP($A17,'TC DAMAS VEL'!$Q$10:$S$34,2,FALSE)</f>
        <v>Pamela Mariani</v>
      </c>
      <c r="C17" s="186" t="str">
        <f>VLOOKUP($A17,'TC DAMAS VEL'!$Q$10:$S$34,3,FALSE)</f>
        <v>Renegados</v>
      </c>
      <c r="D17" s="188"/>
      <c r="E17" s="185">
        <v>3</v>
      </c>
      <c r="F17" s="186" t="str">
        <f>VLOOKUP($A17,'TC VARONES VELOCIDAD'!$Q$10:$S$54,2,FALSE)</f>
        <v>Martin Amigo</v>
      </c>
      <c r="G17" s="186" t="str">
        <f>VLOOKUP($A17,'TC VARONES VELOCIDAD'!$Q$10:$S$46,3,FALSE)</f>
        <v>Team Diaz</v>
      </c>
      <c r="I17" s="7"/>
    </row>
    <row r="18" spans="1:9" ht="15.75">
      <c r="A18" s="15"/>
      <c r="B18" s="16"/>
      <c r="C18" s="16"/>
      <c r="D18" s="16"/>
      <c r="E18" s="15"/>
      <c r="F18" s="16"/>
      <c r="G18" s="16"/>
      <c r="I18" s="7"/>
    </row>
    <row r="19" spans="1:9" ht="15.75">
      <c r="A19" s="15"/>
      <c r="B19" s="16"/>
      <c r="C19" s="16"/>
      <c r="D19" s="16"/>
      <c r="E19" s="15"/>
      <c r="F19" s="16"/>
      <c r="G19" s="16"/>
      <c r="I19" s="7"/>
    </row>
    <row r="20" spans="1:7" ht="12.75">
      <c r="A20" s="213" t="s">
        <v>40</v>
      </c>
      <c r="B20" s="214"/>
      <c r="C20" s="215"/>
      <c r="D20" s="16"/>
      <c r="E20" s="225" t="s">
        <v>41</v>
      </c>
      <c r="F20" s="225"/>
      <c r="G20" s="225"/>
    </row>
    <row r="21" spans="1:7" ht="12.75">
      <c r="A21" s="183" t="s">
        <v>9</v>
      </c>
      <c r="B21" s="184" t="s">
        <v>10</v>
      </c>
      <c r="C21" s="184" t="s">
        <v>19</v>
      </c>
      <c r="D21" s="16"/>
      <c r="E21" s="183" t="s">
        <v>9</v>
      </c>
      <c r="F21" s="184" t="s">
        <v>10</v>
      </c>
      <c r="G21" s="184" t="s">
        <v>19</v>
      </c>
    </row>
    <row r="22" spans="1:9" s="3" customFormat="1" ht="20.25" customHeight="1">
      <c r="A22" s="185">
        <v>1</v>
      </c>
      <c r="B22" s="186" t="str">
        <f>'DAMAS PRE JUVENIL'!B13</f>
        <v>Martina Naranjo</v>
      </c>
      <c r="C22" s="186" t="str">
        <f>'DAMAS PRE JUVENIL'!C13</f>
        <v>Escuela Nacional</v>
      </c>
      <c r="D22" s="14"/>
      <c r="E22" s="185">
        <v>1</v>
      </c>
      <c r="F22" s="186" t="str">
        <f>'VARONES PRE JUVENIL'!B17</f>
        <v>Sebastian Lilllo</v>
      </c>
      <c r="G22" s="186" t="str">
        <f>'VARONES PRE JUVENIL'!C17</f>
        <v>Booested</v>
      </c>
      <c r="I22" s="6"/>
    </row>
    <row r="23" spans="1:9" s="3" customFormat="1" ht="20.25" customHeight="1">
      <c r="A23" s="185">
        <v>2</v>
      </c>
      <c r="B23" s="186" t="str">
        <f>'DAMAS PRE JUVENIL'!B47</f>
        <v>Maria Celeste Saez</v>
      </c>
      <c r="C23" s="186" t="str">
        <f>'DAMAS PRE JUVENIL'!C47</f>
        <v>Puente Alto</v>
      </c>
      <c r="D23" s="14"/>
      <c r="E23" s="185">
        <v>2</v>
      </c>
      <c r="F23" s="186" t="str">
        <f>VLOOKUP($A23,'VARONES PRE JUVENIL'!$W$10:$Y$24,2,FALSE)</f>
        <v>Joaquin Arrouch</v>
      </c>
      <c r="G23" s="186" t="str">
        <f>VLOOKUP($A23,'VARONES PRE JUVENIL'!$W$10:$Y$24,3,FALSE)</f>
        <v>Leones Rojos</v>
      </c>
      <c r="I23" s="6"/>
    </row>
    <row r="24" spans="1:9" s="3" customFormat="1" ht="20.25" customHeight="1">
      <c r="A24" s="185">
        <v>3</v>
      </c>
      <c r="B24" s="186" t="str">
        <f>'DAMAS PRE JUVENIL'!B20</f>
        <v>Barbara Norambuena</v>
      </c>
      <c r="C24" s="186" t="str">
        <f>'DAMAS PRE JUVENIL'!C20</f>
        <v>Boosted</v>
      </c>
      <c r="D24" s="14"/>
      <c r="E24" s="185">
        <v>3</v>
      </c>
      <c r="F24" s="186" t="str">
        <f>'VARONES PRE JUVENIL'!B11</f>
        <v>Benjamin Muñoz</v>
      </c>
      <c r="G24" s="186" t="str">
        <f>'VARONES PRE JUVENIL'!C11</f>
        <v>Renegados</v>
      </c>
      <c r="I24" s="7"/>
    </row>
    <row r="25" spans="1:9" ht="15.75">
      <c r="A25" s="15"/>
      <c r="B25" s="16"/>
      <c r="C25" s="16"/>
      <c r="D25" s="16"/>
      <c r="E25" s="15"/>
      <c r="F25" s="16"/>
      <c r="G25" s="16"/>
      <c r="I25" s="7"/>
    </row>
    <row r="26" spans="1:9" ht="15.75">
      <c r="A26" s="15"/>
      <c r="B26" s="16"/>
      <c r="C26" s="16"/>
      <c r="D26" s="16"/>
      <c r="E26" s="15"/>
      <c r="F26" s="16"/>
      <c r="G26" s="16"/>
      <c r="I26" s="7"/>
    </row>
    <row r="27" spans="1:7" ht="12.75">
      <c r="A27" s="213" t="s">
        <v>42</v>
      </c>
      <c r="B27" s="214"/>
      <c r="C27" s="215"/>
      <c r="D27" s="16"/>
      <c r="E27" s="213" t="s">
        <v>43</v>
      </c>
      <c r="F27" s="214"/>
      <c r="G27" s="215"/>
    </row>
    <row r="28" spans="1:7" ht="12.75">
      <c r="A28" s="183" t="s">
        <v>9</v>
      </c>
      <c r="B28" s="184" t="s">
        <v>10</v>
      </c>
      <c r="C28" s="184" t="s">
        <v>19</v>
      </c>
      <c r="D28" s="16"/>
      <c r="E28" s="183" t="s">
        <v>9</v>
      </c>
      <c r="F28" s="184" t="s">
        <v>10</v>
      </c>
      <c r="G28" s="184" t="s">
        <v>19</v>
      </c>
    </row>
    <row r="29" spans="1:9" s="3" customFormat="1" ht="20.25" customHeight="1">
      <c r="A29" s="185">
        <v>1</v>
      </c>
      <c r="B29" s="186" t="str">
        <f>3ºD!B11</f>
        <v>Maria Jesus Faundez</v>
      </c>
      <c r="C29" s="186" t="str">
        <f>3ºD!C11</f>
        <v>Universitario</v>
      </c>
      <c r="D29" s="14"/>
      <c r="E29" s="185">
        <v>1</v>
      </c>
      <c r="F29" s="186" t="str">
        <f>VLOOKUP($A29,3ºV!$W$10:$Y$34,2,FALSE)</f>
        <v>Gabriel Reyes</v>
      </c>
      <c r="G29" s="186" t="str">
        <f>VLOOKUP($A29,3ºV!$W$10:$Y$34,3,FALSE)</f>
        <v>Escuela Nacional</v>
      </c>
      <c r="I29" s="6"/>
    </row>
    <row r="30" spans="1:9" s="3" customFormat="1" ht="20.25" customHeight="1">
      <c r="A30" s="185">
        <v>2</v>
      </c>
      <c r="B30" s="186" t="str">
        <f>3ºD!B34</f>
        <v>Isidora Guzman</v>
      </c>
      <c r="C30" s="186" t="str">
        <f>3ºD!C34</f>
        <v>Puente Alto</v>
      </c>
      <c r="D30" s="14"/>
      <c r="E30" s="185">
        <v>2</v>
      </c>
      <c r="F30" s="186" t="str">
        <f>VLOOKUP($A30,3ºV!$W$10:$Y$34,2,FALSE)</f>
        <v>Eric Gauna</v>
      </c>
      <c r="G30" s="186" t="str">
        <f>VLOOKUP($A30,3ºV!$W$10:$Y$34,3,FALSE)</f>
        <v>Escuela Nacional</v>
      </c>
      <c r="I30" s="6"/>
    </row>
    <row r="31" spans="1:9" s="3" customFormat="1" ht="20.25" customHeight="1">
      <c r="A31" s="185">
        <v>3</v>
      </c>
      <c r="B31" s="186" t="str">
        <f>3ºD!B13</f>
        <v>Josefa Espinoza</v>
      </c>
      <c r="C31" s="186" t="str">
        <f>3ºD!C13</f>
        <v>Universitario</v>
      </c>
      <c r="D31" s="14"/>
      <c r="E31" s="185">
        <v>3</v>
      </c>
      <c r="F31" s="186" t="str">
        <f>VLOOKUP($A31,3ºV!$W$10:$Y$34,2,FALSE)</f>
        <v>Fernando Perez</v>
      </c>
      <c r="G31" s="186" t="str">
        <f>VLOOKUP($A31,3ºV!$W$10:$Y$34,3,FALSE)</f>
        <v>Rocket Roller Race</v>
      </c>
      <c r="I31" s="6"/>
    </row>
    <row r="32" spans="1:7" ht="12.75">
      <c r="A32" s="15"/>
      <c r="B32" s="16"/>
      <c r="C32" s="16"/>
      <c r="D32" s="16"/>
      <c r="E32" s="15"/>
      <c r="F32" s="16"/>
      <c r="G32" s="16"/>
    </row>
    <row r="33" spans="1:7" ht="12.75">
      <c r="A33" s="15"/>
      <c r="B33" s="16"/>
      <c r="C33" s="16"/>
      <c r="D33" s="16"/>
      <c r="E33" s="15"/>
      <c r="F33" s="16"/>
      <c r="G33" s="16"/>
    </row>
    <row r="34" spans="1:7" ht="12.75">
      <c r="A34" s="213" t="s">
        <v>44</v>
      </c>
      <c r="B34" s="214"/>
      <c r="C34" s="215"/>
      <c r="D34" s="16"/>
      <c r="E34" s="213" t="s">
        <v>45</v>
      </c>
      <c r="F34" s="214"/>
      <c r="G34" s="215"/>
    </row>
    <row r="35" spans="1:7" ht="12.75">
      <c r="A35" s="183" t="s">
        <v>9</v>
      </c>
      <c r="B35" s="184" t="s">
        <v>10</v>
      </c>
      <c r="C35" s="184" t="s">
        <v>19</v>
      </c>
      <c r="D35" s="16"/>
      <c r="E35" s="183" t="s">
        <v>9</v>
      </c>
      <c r="F35" s="184" t="s">
        <v>10</v>
      </c>
      <c r="G35" s="184" t="s">
        <v>19</v>
      </c>
    </row>
    <row r="36" spans="1:9" s="3" customFormat="1" ht="20.25" customHeight="1">
      <c r="A36" s="185">
        <v>1</v>
      </c>
      <c r="B36" s="186" t="str">
        <f>VLOOKUP($A36,4ºD!$W$10:$Y$24,2,FALSE)</f>
        <v>Javiera Sandoval</v>
      </c>
      <c r="C36" s="186" t="str">
        <f>VLOOKUP($A36,4ºD!$W$10:$Y$24,3,FALSE)</f>
        <v>Colo Colo</v>
      </c>
      <c r="D36" s="14"/>
      <c r="E36" s="185">
        <v>1</v>
      </c>
      <c r="F36" s="186" t="str">
        <f>VLOOKUP($A36,4ºV!$W$10:$Y$17,2,FALSE)</f>
        <v>Lucas Galleguillos</v>
      </c>
      <c r="G36" s="186" t="str">
        <f>VLOOKUP($A36,4ºV!$W$10:$Y$17,3,FALSE)</f>
        <v>Puente Alto</v>
      </c>
      <c r="I36" s="6"/>
    </row>
    <row r="37" spans="1:9" s="3" customFormat="1" ht="20.25" customHeight="1">
      <c r="A37" s="185">
        <v>2</v>
      </c>
      <c r="B37" s="186" t="str">
        <f>4ºD!B18</f>
        <v>Javiera Cornejo</v>
      </c>
      <c r="C37" s="186" t="str">
        <f>4ºD!C18</f>
        <v>Puente Alto</v>
      </c>
      <c r="D37" s="14"/>
      <c r="E37" s="185">
        <v>2</v>
      </c>
      <c r="F37" s="186" t="str">
        <f>VLOOKUP($A37,4ºV!$W$10:$Y$17,2,FALSE)</f>
        <v>Javier Ramos</v>
      </c>
      <c r="G37" s="186" t="str">
        <f>VLOOKUP($A37,4ºV!$W$10:$Y$17,3,FALSE)</f>
        <v>Puente Alto</v>
      </c>
      <c r="I37" s="6"/>
    </row>
    <row r="38" spans="1:9" s="3" customFormat="1" ht="20.25" customHeight="1">
      <c r="A38" s="185">
        <v>3</v>
      </c>
      <c r="B38" s="186" t="str">
        <f>VLOOKUP($A38,4ºD!$W$10:$Y$24,2,FALSE)</f>
        <v>Martina Zoro</v>
      </c>
      <c r="C38" s="186" t="str">
        <f>VLOOKUP($A38,4ºD!$W$10:$Y$24,3,FALSE)</f>
        <v>Deportivo Quilpue</v>
      </c>
      <c r="D38" s="14"/>
      <c r="E38" s="185">
        <v>3</v>
      </c>
      <c r="F38" s="186" t="str">
        <f>VLOOKUP($A38,4ºV!$W$10:$Y$17,2,FALSE)</f>
        <v>Aron Gonzalez</v>
      </c>
      <c r="G38" s="186" t="str">
        <f>VLOOKUP($A38,4ºV!$W$10:$Y$17,3,FALSE)</f>
        <v>Puente Alto</v>
      </c>
      <c r="I38" s="6"/>
    </row>
    <row r="39" spans="1:7" ht="12.75">
      <c r="A39" s="15"/>
      <c r="B39" s="16"/>
      <c r="C39" s="16"/>
      <c r="D39" s="16"/>
      <c r="E39" s="15"/>
      <c r="F39" s="16"/>
      <c r="G39" s="16"/>
    </row>
  </sheetData>
  <sheetProtection/>
  <mergeCells count="13">
    <mergeCell ref="A20:C20"/>
    <mergeCell ref="E20:G20"/>
    <mergeCell ref="E13:G13"/>
    <mergeCell ref="A34:C34"/>
    <mergeCell ref="E34:G34"/>
    <mergeCell ref="A2:G2"/>
    <mergeCell ref="A27:C27"/>
    <mergeCell ref="E27:G27"/>
    <mergeCell ref="A1:G1"/>
    <mergeCell ref="A3:G3"/>
    <mergeCell ref="A6:C6"/>
    <mergeCell ref="E6:G6"/>
    <mergeCell ref="A13:C13"/>
  </mergeCells>
  <printOptions horizontalCentered="1" verticalCentered="1"/>
  <pageMargins left="0" right="0" top="0" bottom="0" header="0" footer="0"/>
  <pageSetup horizontalDpi="600" verticalDpi="600" orientation="landscape" scale="61" r:id="rId1"/>
  <ignoredErrors>
    <ignoredError sqref="C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4"/>
  <sheetViews>
    <sheetView showZeros="0" zoomScaleSheetLayoutView="100" zoomScalePageLayoutView="0" workbookViewId="0" topLeftCell="A11">
      <selection activeCell="K13" sqref="K13"/>
    </sheetView>
  </sheetViews>
  <sheetFormatPr defaultColWidth="9.140625" defaultRowHeight="12.75"/>
  <cols>
    <col min="1" max="1" width="3.28125" style="21" customWidth="1"/>
    <col min="2" max="2" width="23.140625" style="21" customWidth="1"/>
    <col min="3" max="3" width="20.7109375" style="21" bestFit="1" customWidth="1"/>
    <col min="4" max="4" width="21.57421875" style="21" hidden="1" customWidth="1"/>
    <col min="5" max="5" width="4.00390625" style="21" bestFit="1" customWidth="1"/>
    <col min="6" max="6" width="8.57421875" style="21" customWidth="1"/>
    <col min="7" max="7" width="9.140625" style="21" customWidth="1"/>
    <col min="8" max="8" width="11.00390625" style="21" customWidth="1"/>
    <col min="9" max="10" width="9.140625" style="21" customWidth="1"/>
    <col min="11" max="11" width="10.8515625" style="93" customWidth="1"/>
    <col min="12" max="12" width="9.140625" style="163" customWidth="1"/>
    <col min="13" max="13" width="9.140625" style="93" customWidth="1"/>
    <col min="14" max="14" width="10.8515625" style="21" customWidth="1"/>
    <col min="15" max="15" width="9.140625" style="21" customWidth="1"/>
    <col min="16" max="16" width="8.7109375" style="21" bestFit="1" customWidth="1"/>
    <col min="17" max="17" width="7.421875" style="21" bestFit="1" customWidth="1"/>
    <col min="18" max="19" width="9.140625" style="21" hidden="1" customWidth="1"/>
    <col min="20" max="20" width="0" style="21" hidden="1" customWidth="1"/>
    <col min="21" max="16384" width="9.140625" style="21" customWidth="1"/>
  </cols>
  <sheetData>
    <row r="1" ht="3.75" customHeight="1"/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ht="4.5" customHeight="1"/>
    <row r="5" ht="15">
      <c r="A5" s="63" t="s">
        <v>360</v>
      </c>
    </row>
    <row r="6" ht="15.75" thickBot="1">
      <c r="A6" s="63"/>
    </row>
    <row r="7" spans="3:15" ht="13.5" thickBot="1">
      <c r="C7" s="64" t="s">
        <v>8</v>
      </c>
      <c r="D7" s="65"/>
      <c r="E7" s="65"/>
      <c r="F7" s="137">
        <v>44</v>
      </c>
      <c r="G7" s="64" t="s">
        <v>11</v>
      </c>
      <c r="H7" s="200"/>
      <c r="I7" s="201"/>
      <c r="J7" s="64" t="s">
        <v>11</v>
      </c>
      <c r="K7" s="200"/>
      <c r="L7" s="201"/>
      <c r="M7" s="64" t="s">
        <v>11</v>
      </c>
      <c r="N7" s="200"/>
      <c r="O7" s="201"/>
    </row>
    <row r="8" spans="7:17" ht="30" customHeight="1" thickBot="1">
      <c r="G8" s="202" t="s">
        <v>403</v>
      </c>
      <c r="H8" s="203"/>
      <c r="I8" s="204"/>
      <c r="J8" s="202" t="s">
        <v>404</v>
      </c>
      <c r="K8" s="203"/>
      <c r="L8" s="204"/>
      <c r="M8" s="202" t="s">
        <v>367</v>
      </c>
      <c r="N8" s="203"/>
      <c r="O8" s="204"/>
      <c r="P8" s="26"/>
      <c r="Q8" s="26"/>
    </row>
    <row r="9" spans="1:21" s="60" customFormat="1" ht="13.5" thickBot="1">
      <c r="A9" s="100"/>
      <c r="B9" s="67" t="s">
        <v>0</v>
      </c>
      <c r="C9" s="68" t="s">
        <v>18</v>
      </c>
      <c r="D9" s="69"/>
      <c r="E9" s="69"/>
      <c r="F9" s="69" t="s">
        <v>1</v>
      </c>
      <c r="G9" s="67" t="s">
        <v>2</v>
      </c>
      <c r="H9" s="68" t="s">
        <v>3</v>
      </c>
      <c r="I9" s="70" t="s">
        <v>4</v>
      </c>
      <c r="J9" s="67" t="s">
        <v>2</v>
      </c>
      <c r="K9" s="191" t="s">
        <v>3</v>
      </c>
      <c r="L9" s="164" t="s">
        <v>4</v>
      </c>
      <c r="M9" s="67" t="s">
        <v>2</v>
      </c>
      <c r="N9" s="68" t="s">
        <v>3</v>
      </c>
      <c r="O9" s="70" t="s">
        <v>4</v>
      </c>
      <c r="P9" s="99" t="s">
        <v>7</v>
      </c>
      <c r="Q9" s="70" t="s">
        <v>2</v>
      </c>
      <c r="U9" s="21"/>
    </row>
    <row r="10" spans="1:19" ht="21.75" customHeight="1">
      <c r="A10" s="53">
        <f>IF(B10&gt;0,A9+1,"")</f>
        <v>1</v>
      </c>
      <c r="B10" s="96" t="s">
        <v>255</v>
      </c>
      <c r="C10" s="96" t="s">
        <v>27</v>
      </c>
      <c r="D10" s="96"/>
      <c r="E10" s="97" t="s">
        <v>33</v>
      </c>
      <c r="F10" s="98">
        <v>1</v>
      </c>
      <c r="G10" s="155">
        <v>9</v>
      </c>
      <c r="H10" s="156"/>
      <c r="I10" s="41">
        <f aca="true" t="shared" si="0" ref="I10:I53">IF(G10=0,0,$F$7+1-G10)</f>
        <v>36</v>
      </c>
      <c r="J10" s="158">
        <v>12</v>
      </c>
      <c r="K10" s="12" t="s">
        <v>405</v>
      </c>
      <c r="L10" s="157">
        <f aca="true" t="shared" si="1" ref="L10:L53">IF(J10=0,0,$F$7+1-J10)</f>
        <v>33</v>
      </c>
      <c r="M10" s="37">
        <v>3</v>
      </c>
      <c r="N10" s="12"/>
      <c r="O10" s="157">
        <f aca="true" t="shared" si="2" ref="O10:O53">IF(M10=0,0,$F$7+1-M10)</f>
        <v>42</v>
      </c>
      <c r="P10" s="37">
        <f aca="true" t="shared" si="3" ref="P10:P53">(I10+L10+O10)</f>
        <v>111</v>
      </c>
      <c r="Q10" s="35">
        <f aca="true" t="shared" si="4" ref="Q10:Q53">IF(P10=0,0,RANK(P10,$P$10:$P$53,0))</f>
        <v>4</v>
      </c>
      <c r="R10" s="21" t="str">
        <f>B10</f>
        <v>Elena Alvarez</v>
      </c>
      <c r="S10" s="21" t="str">
        <f>C10</f>
        <v>Kronos</v>
      </c>
    </row>
    <row r="11" spans="1:19" ht="21.75" customHeight="1">
      <c r="A11" s="54">
        <f aca="true" t="shared" si="5" ref="A11:A53">IF(B11&gt;0,A10+1,"")</f>
        <v>2</v>
      </c>
      <c r="B11" s="129" t="s">
        <v>123</v>
      </c>
      <c r="C11" s="129" t="s">
        <v>20</v>
      </c>
      <c r="D11" s="129"/>
      <c r="E11" s="130" t="s">
        <v>33</v>
      </c>
      <c r="F11" s="131">
        <v>44</v>
      </c>
      <c r="G11" s="155">
        <v>19</v>
      </c>
      <c r="H11" s="156"/>
      <c r="I11" s="157">
        <f t="shared" si="0"/>
        <v>26</v>
      </c>
      <c r="J11" s="158">
        <v>17</v>
      </c>
      <c r="K11" s="12" t="s">
        <v>406</v>
      </c>
      <c r="L11" s="157">
        <f t="shared" si="1"/>
        <v>28</v>
      </c>
      <c r="M11" s="37">
        <v>13</v>
      </c>
      <c r="N11" s="117"/>
      <c r="O11" s="157">
        <f t="shared" si="2"/>
        <v>32</v>
      </c>
      <c r="P11" s="37">
        <f t="shared" si="3"/>
        <v>86</v>
      </c>
      <c r="Q11" s="35">
        <f t="shared" si="4"/>
        <v>14</v>
      </c>
      <c r="R11" s="21" t="e">
        <f>#REF!</f>
        <v>#REF!</v>
      </c>
      <c r="S11" s="21" t="e">
        <f>#REF!</f>
        <v>#REF!</v>
      </c>
    </row>
    <row r="12" spans="1:17" ht="21.75" customHeight="1">
      <c r="A12" s="54">
        <f t="shared" si="5"/>
        <v>3</v>
      </c>
      <c r="B12" s="129" t="s">
        <v>204</v>
      </c>
      <c r="C12" s="129" t="s">
        <v>20</v>
      </c>
      <c r="D12" s="129"/>
      <c r="E12" s="130" t="s">
        <v>33</v>
      </c>
      <c r="F12" s="131">
        <v>45</v>
      </c>
      <c r="G12" s="155">
        <v>28</v>
      </c>
      <c r="H12" s="156"/>
      <c r="I12" s="41">
        <f t="shared" si="0"/>
        <v>17</v>
      </c>
      <c r="J12" s="158">
        <v>26</v>
      </c>
      <c r="K12" s="12" t="s">
        <v>364</v>
      </c>
      <c r="L12" s="157">
        <f t="shared" si="1"/>
        <v>19</v>
      </c>
      <c r="M12" s="37"/>
      <c r="N12" s="116"/>
      <c r="O12" s="157">
        <f t="shared" si="2"/>
        <v>0</v>
      </c>
      <c r="P12" s="37">
        <f t="shared" si="3"/>
        <v>36</v>
      </c>
      <c r="Q12" s="35">
        <f t="shared" si="4"/>
        <v>34</v>
      </c>
    </row>
    <row r="13" spans="1:17" ht="21.75" customHeight="1">
      <c r="A13" s="54">
        <f t="shared" si="5"/>
        <v>4</v>
      </c>
      <c r="B13" s="129" t="s">
        <v>83</v>
      </c>
      <c r="C13" s="129" t="s">
        <v>20</v>
      </c>
      <c r="D13" s="129"/>
      <c r="E13" s="130" t="s">
        <v>33</v>
      </c>
      <c r="F13" s="131">
        <v>47</v>
      </c>
      <c r="G13" s="155">
        <v>16</v>
      </c>
      <c r="H13" s="156"/>
      <c r="I13" s="41">
        <f t="shared" si="0"/>
        <v>29</v>
      </c>
      <c r="J13" s="158">
        <v>16</v>
      </c>
      <c r="K13" s="12" t="s">
        <v>407</v>
      </c>
      <c r="L13" s="157">
        <f t="shared" si="1"/>
        <v>29</v>
      </c>
      <c r="M13" s="37">
        <v>4</v>
      </c>
      <c r="N13" s="116"/>
      <c r="O13" s="157">
        <f t="shared" si="2"/>
        <v>41</v>
      </c>
      <c r="P13" s="37">
        <f t="shared" si="3"/>
        <v>99</v>
      </c>
      <c r="Q13" s="35">
        <f t="shared" si="4"/>
        <v>8</v>
      </c>
    </row>
    <row r="14" spans="1:17" ht="21.75" customHeight="1">
      <c r="A14" s="54">
        <f t="shared" si="5"/>
        <v>5</v>
      </c>
      <c r="B14" s="129" t="s">
        <v>93</v>
      </c>
      <c r="C14" s="129" t="s">
        <v>20</v>
      </c>
      <c r="D14" s="129"/>
      <c r="E14" s="130" t="s">
        <v>33</v>
      </c>
      <c r="F14" s="131">
        <v>57</v>
      </c>
      <c r="G14" s="155">
        <v>5</v>
      </c>
      <c r="H14" s="156"/>
      <c r="I14" s="41">
        <f t="shared" si="0"/>
        <v>40</v>
      </c>
      <c r="J14" s="158">
        <v>8</v>
      </c>
      <c r="K14" s="12" t="s">
        <v>408</v>
      </c>
      <c r="L14" s="157">
        <f t="shared" si="1"/>
        <v>37</v>
      </c>
      <c r="M14" s="37">
        <v>2</v>
      </c>
      <c r="N14" s="116"/>
      <c r="O14" s="157">
        <f t="shared" si="2"/>
        <v>43</v>
      </c>
      <c r="P14" s="194">
        <f t="shared" si="3"/>
        <v>120</v>
      </c>
      <c r="Q14" s="173">
        <f t="shared" si="4"/>
        <v>2</v>
      </c>
    </row>
    <row r="15" spans="1:19" ht="21.75" customHeight="1">
      <c r="A15" s="54">
        <f t="shared" si="5"/>
        <v>6</v>
      </c>
      <c r="B15" s="129" t="s">
        <v>101</v>
      </c>
      <c r="C15" s="129" t="s">
        <v>87</v>
      </c>
      <c r="D15" s="129"/>
      <c r="E15" s="130" t="s">
        <v>34</v>
      </c>
      <c r="F15" s="131">
        <v>112</v>
      </c>
      <c r="G15" s="155">
        <v>20</v>
      </c>
      <c r="H15" s="156"/>
      <c r="I15" s="41">
        <f t="shared" si="0"/>
        <v>25</v>
      </c>
      <c r="J15" s="158">
        <v>24</v>
      </c>
      <c r="K15" s="12" t="s">
        <v>409</v>
      </c>
      <c r="L15" s="157">
        <f t="shared" si="1"/>
        <v>21</v>
      </c>
      <c r="M15" s="37">
        <v>16</v>
      </c>
      <c r="N15" s="116"/>
      <c r="O15" s="157">
        <f t="shared" si="2"/>
        <v>29</v>
      </c>
      <c r="P15" s="37">
        <f t="shared" si="3"/>
        <v>75</v>
      </c>
      <c r="Q15" s="35">
        <f t="shared" si="4"/>
        <v>19</v>
      </c>
      <c r="R15" s="21" t="str">
        <f aca="true" t="shared" si="6" ref="R15:S19">B15</f>
        <v>Josefa Silva</v>
      </c>
      <c r="S15" s="21" t="str">
        <f t="shared" si="6"/>
        <v>Renegados</v>
      </c>
    </row>
    <row r="16" spans="1:19" ht="21.75" customHeight="1">
      <c r="A16" s="54">
        <f t="shared" si="5"/>
        <v>7</v>
      </c>
      <c r="B16" s="129" t="s">
        <v>49</v>
      </c>
      <c r="C16" s="129" t="s">
        <v>87</v>
      </c>
      <c r="D16" s="129"/>
      <c r="E16" s="130" t="s">
        <v>34</v>
      </c>
      <c r="F16" s="131">
        <v>118</v>
      </c>
      <c r="G16" s="155">
        <v>7</v>
      </c>
      <c r="H16" s="156"/>
      <c r="I16" s="41">
        <f t="shared" si="0"/>
        <v>38</v>
      </c>
      <c r="J16" s="158">
        <v>6</v>
      </c>
      <c r="K16" s="12" t="s">
        <v>410</v>
      </c>
      <c r="L16" s="157">
        <f t="shared" si="1"/>
        <v>39</v>
      </c>
      <c r="M16" s="37">
        <v>7</v>
      </c>
      <c r="N16" s="12"/>
      <c r="O16" s="157">
        <f t="shared" si="2"/>
        <v>38</v>
      </c>
      <c r="P16" s="194">
        <f t="shared" si="3"/>
        <v>115</v>
      </c>
      <c r="Q16" s="173">
        <f t="shared" si="4"/>
        <v>3</v>
      </c>
      <c r="R16" s="21" t="str">
        <f t="shared" si="6"/>
        <v>Pamela Mariani</v>
      </c>
      <c r="S16" s="21" t="str">
        <f t="shared" si="6"/>
        <v>Renegados</v>
      </c>
    </row>
    <row r="17" spans="1:19" ht="21.75" customHeight="1">
      <c r="A17" s="54">
        <f t="shared" si="5"/>
        <v>8</v>
      </c>
      <c r="B17" s="129" t="s">
        <v>234</v>
      </c>
      <c r="C17" s="129" t="s">
        <v>25</v>
      </c>
      <c r="D17" s="129"/>
      <c r="E17" s="130" t="s">
        <v>33</v>
      </c>
      <c r="F17" s="131">
        <v>123</v>
      </c>
      <c r="G17" s="155">
        <v>24</v>
      </c>
      <c r="H17" s="156"/>
      <c r="I17" s="41">
        <f t="shared" si="0"/>
        <v>21</v>
      </c>
      <c r="J17" s="158">
        <v>29</v>
      </c>
      <c r="K17" s="12" t="s">
        <v>411</v>
      </c>
      <c r="L17" s="157">
        <f t="shared" si="1"/>
        <v>16</v>
      </c>
      <c r="M17" s="37">
        <v>17</v>
      </c>
      <c r="N17" s="12"/>
      <c r="O17" s="157">
        <f t="shared" si="2"/>
        <v>28</v>
      </c>
      <c r="P17" s="37">
        <f t="shared" si="3"/>
        <v>65</v>
      </c>
      <c r="Q17" s="35">
        <f t="shared" si="4"/>
        <v>23</v>
      </c>
      <c r="R17" s="21" t="str">
        <f t="shared" si="6"/>
        <v>Lorena Millan</v>
      </c>
      <c r="S17" s="21" t="str">
        <f t="shared" si="6"/>
        <v>Escuela Nacional</v>
      </c>
    </row>
    <row r="18" spans="1:19" ht="21.75" customHeight="1">
      <c r="A18" s="54">
        <f t="shared" si="5"/>
        <v>9</v>
      </c>
      <c r="B18" s="129" t="s">
        <v>50</v>
      </c>
      <c r="C18" s="129" t="s">
        <v>25</v>
      </c>
      <c r="D18" s="129"/>
      <c r="E18" s="130" t="s">
        <v>34</v>
      </c>
      <c r="F18" s="131">
        <v>124</v>
      </c>
      <c r="G18" s="155">
        <v>1</v>
      </c>
      <c r="H18" s="156">
        <v>47.41</v>
      </c>
      <c r="I18" s="41">
        <f t="shared" si="0"/>
        <v>44</v>
      </c>
      <c r="J18" s="158">
        <v>2</v>
      </c>
      <c r="K18" s="12" t="s">
        <v>412</v>
      </c>
      <c r="L18" s="157">
        <f t="shared" si="1"/>
        <v>43</v>
      </c>
      <c r="M18" s="37"/>
      <c r="N18" s="12"/>
      <c r="O18" s="157">
        <f t="shared" si="2"/>
        <v>0</v>
      </c>
      <c r="P18" s="37">
        <f t="shared" si="3"/>
        <v>87</v>
      </c>
      <c r="Q18" s="35">
        <f t="shared" si="4"/>
        <v>12</v>
      </c>
      <c r="R18" s="21" t="str">
        <f t="shared" si="6"/>
        <v>Javiera Vargas</v>
      </c>
      <c r="S18" s="21" t="str">
        <f t="shared" si="6"/>
        <v>Escuela Nacional</v>
      </c>
    </row>
    <row r="19" spans="1:19" ht="21.75" customHeight="1">
      <c r="A19" s="54">
        <f t="shared" si="5"/>
        <v>10</v>
      </c>
      <c r="B19" s="129" t="s">
        <v>240</v>
      </c>
      <c r="C19" s="129" t="s">
        <v>25</v>
      </c>
      <c r="D19" s="129"/>
      <c r="E19" s="130" t="s">
        <v>33</v>
      </c>
      <c r="F19" s="131">
        <v>126</v>
      </c>
      <c r="G19" s="122"/>
      <c r="H19" s="116"/>
      <c r="I19" s="41">
        <f t="shared" si="0"/>
        <v>0</v>
      </c>
      <c r="J19" s="158"/>
      <c r="K19" s="12"/>
      <c r="L19" s="157">
        <f t="shared" si="1"/>
        <v>0</v>
      </c>
      <c r="M19" s="37">
        <v>9</v>
      </c>
      <c r="N19" s="116"/>
      <c r="O19" s="157">
        <f t="shared" si="2"/>
        <v>36</v>
      </c>
      <c r="P19" s="37">
        <f t="shared" si="3"/>
        <v>36</v>
      </c>
      <c r="Q19" s="35">
        <f t="shared" si="4"/>
        <v>34</v>
      </c>
      <c r="R19" s="21" t="str">
        <f t="shared" si="6"/>
        <v>Camila Navarro</v>
      </c>
      <c r="S19" s="21" t="str">
        <f t="shared" si="6"/>
        <v>Escuela Nacional</v>
      </c>
    </row>
    <row r="20" spans="1:17" ht="21.75" customHeight="1">
      <c r="A20" s="54">
        <f t="shared" si="5"/>
        <v>11</v>
      </c>
      <c r="B20" s="129" t="s">
        <v>86</v>
      </c>
      <c r="C20" s="129" t="s">
        <v>25</v>
      </c>
      <c r="D20" s="129"/>
      <c r="E20" s="130" t="s">
        <v>33</v>
      </c>
      <c r="F20" s="131">
        <v>134</v>
      </c>
      <c r="G20" s="108">
        <v>15</v>
      </c>
      <c r="H20" s="12"/>
      <c r="I20" s="41">
        <f t="shared" si="0"/>
        <v>30</v>
      </c>
      <c r="J20" s="158">
        <v>22</v>
      </c>
      <c r="K20" s="12" t="s">
        <v>413</v>
      </c>
      <c r="L20" s="157">
        <f t="shared" si="1"/>
        <v>23</v>
      </c>
      <c r="M20" s="37">
        <v>11</v>
      </c>
      <c r="N20" s="12"/>
      <c r="O20" s="157">
        <f t="shared" si="2"/>
        <v>34</v>
      </c>
      <c r="P20" s="37">
        <f t="shared" si="3"/>
        <v>87</v>
      </c>
      <c r="Q20" s="35">
        <f t="shared" si="4"/>
        <v>12</v>
      </c>
    </row>
    <row r="21" spans="1:17" ht="21.75" customHeight="1">
      <c r="A21" s="54">
        <f t="shared" si="5"/>
        <v>12</v>
      </c>
      <c r="B21" s="129" t="s">
        <v>232</v>
      </c>
      <c r="C21" s="129" t="s">
        <v>25</v>
      </c>
      <c r="D21" s="129"/>
      <c r="E21" s="130" t="s">
        <v>33</v>
      </c>
      <c r="F21" s="131">
        <v>136</v>
      </c>
      <c r="G21" s="108"/>
      <c r="H21" s="12"/>
      <c r="I21" s="41">
        <f t="shared" si="0"/>
        <v>0</v>
      </c>
      <c r="J21" s="37"/>
      <c r="K21" s="12"/>
      <c r="L21" s="157">
        <f t="shared" si="1"/>
        <v>0</v>
      </c>
      <c r="M21" s="37"/>
      <c r="N21" s="12"/>
      <c r="O21" s="157">
        <f t="shared" si="2"/>
        <v>0</v>
      </c>
      <c r="P21" s="37">
        <f t="shared" si="3"/>
        <v>0</v>
      </c>
      <c r="Q21" s="35">
        <f t="shared" si="4"/>
        <v>0</v>
      </c>
    </row>
    <row r="22" spans="1:17" ht="21.75" customHeight="1">
      <c r="A22" s="54">
        <f t="shared" si="5"/>
        <v>13</v>
      </c>
      <c r="B22" s="129" t="s">
        <v>168</v>
      </c>
      <c r="C22" s="129" t="s">
        <v>25</v>
      </c>
      <c r="D22" s="129"/>
      <c r="E22" s="130" t="s">
        <v>34</v>
      </c>
      <c r="F22" s="131">
        <v>138</v>
      </c>
      <c r="G22" s="108">
        <v>27</v>
      </c>
      <c r="H22" s="12"/>
      <c r="I22" s="41">
        <f t="shared" si="0"/>
        <v>18</v>
      </c>
      <c r="J22" s="37">
        <v>20</v>
      </c>
      <c r="K22" s="12" t="s">
        <v>414</v>
      </c>
      <c r="L22" s="157">
        <f t="shared" si="1"/>
        <v>25</v>
      </c>
      <c r="M22" s="37">
        <v>26</v>
      </c>
      <c r="N22" s="12"/>
      <c r="O22" s="157">
        <f t="shared" si="2"/>
        <v>19</v>
      </c>
      <c r="P22" s="37">
        <f t="shared" si="3"/>
        <v>62</v>
      </c>
      <c r="Q22" s="35">
        <f t="shared" si="4"/>
        <v>24</v>
      </c>
    </row>
    <row r="23" spans="1:17" ht="21.75" customHeight="1">
      <c r="A23" s="54">
        <f t="shared" si="5"/>
        <v>14</v>
      </c>
      <c r="B23" s="129" t="s">
        <v>275</v>
      </c>
      <c r="C23" s="129" t="s">
        <v>21</v>
      </c>
      <c r="D23" s="129"/>
      <c r="E23" s="130" t="s">
        <v>33</v>
      </c>
      <c r="F23" s="131">
        <v>147</v>
      </c>
      <c r="G23" s="108">
        <v>4</v>
      </c>
      <c r="H23" s="12"/>
      <c r="I23" s="41">
        <f t="shared" si="0"/>
        <v>41</v>
      </c>
      <c r="J23" s="37">
        <v>5</v>
      </c>
      <c r="K23" s="12" t="s">
        <v>415</v>
      </c>
      <c r="L23" s="157">
        <f t="shared" si="1"/>
        <v>40</v>
      </c>
      <c r="M23" s="37">
        <v>5</v>
      </c>
      <c r="N23" s="12"/>
      <c r="O23" s="157">
        <f t="shared" si="2"/>
        <v>40</v>
      </c>
      <c r="P23" s="194">
        <f t="shared" si="3"/>
        <v>121</v>
      </c>
      <c r="Q23" s="173">
        <f t="shared" si="4"/>
        <v>1</v>
      </c>
    </row>
    <row r="24" spans="1:17" ht="21.75" customHeight="1">
      <c r="A24" s="54">
        <f t="shared" si="5"/>
        <v>15</v>
      </c>
      <c r="B24" s="129" t="s">
        <v>279</v>
      </c>
      <c r="C24" s="129" t="s">
        <v>21</v>
      </c>
      <c r="D24" s="129"/>
      <c r="E24" s="130" t="s">
        <v>34</v>
      </c>
      <c r="F24" s="131">
        <v>149</v>
      </c>
      <c r="G24" s="108">
        <v>12</v>
      </c>
      <c r="H24" s="12"/>
      <c r="I24" s="41">
        <f t="shared" si="0"/>
        <v>33</v>
      </c>
      <c r="J24" s="37">
        <v>9</v>
      </c>
      <c r="K24" s="12" t="s">
        <v>416</v>
      </c>
      <c r="L24" s="157">
        <f t="shared" si="1"/>
        <v>36</v>
      </c>
      <c r="M24" s="37"/>
      <c r="N24" s="12"/>
      <c r="O24" s="157">
        <f t="shared" si="2"/>
        <v>0</v>
      </c>
      <c r="P24" s="37">
        <f t="shared" si="3"/>
        <v>69</v>
      </c>
      <c r="Q24" s="35">
        <f t="shared" si="4"/>
        <v>22</v>
      </c>
    </row>
    <row r="25" spans="1:17" ht="21.75" customHeight="1">
      <c r="A25" s="54">
        <f t="shared" si="5"/>
        <v>16</v>
      </c>
      <c r="B25" s="129" t="s">
        <v>113</v>
      </c>
      <c r="C25" s="129" t="s">
        <v>21</v>
      </c>
      <c r="D25" s="129"/>
      <c r="E25" s="130" t="s">
        <v>33</v>
      </c>
      <c r="F25" s="131">
        <v>150</v>
      </c>
      <c r="G25" s="108">
        <v>35</v>
      </c>
      <c r="H25" s="12"/>
      <c r="I25" s="41">
        <f t="shared" si="0"/>
        <v>10</v>
      </c>
      <c r="J25" s="37">
        <v>7</v>
      </c>
      <c r="K25" s="12" t="s">
        <v>417</v>
      </c>
      <c r="L25" s="157">
        <f t="shared" si="1"/>
        <v>38</v>
      </c>
      <c r="M25" s="37">
        <v>1</v>
      </c>
      <c r="N25" s="12"/>
      <c r="O25" s="157">
        <f t="shared" si="2"/>
        <v>44</v>
      </c>
      <c r="P25" s="37">
        <f t="shared" si="3"/>
        <v>92</v>
      </c>
      <c r="Q25" s="35">
        <f t="shared" si="4"/>
        <v>10</v>
      </c>
    </row>
    <row r="26" spans="1:17" ht="21.75" customHeight="1">
      <c r="A26" s="54">
        <f t="shared" si="5"/>
        <v>17</v>
      </c>
      <c r="B26" s="129" t="s">
        <v>147</v>
      </c>
      <c r="C26" s="129" t="s">
        <v>22</v>
      </c>
      <c r="D26" s="129"/>
      <c r="E26" s="130" t="s">
        <v>33</v>
      </c>
      <c r="F26" s="131">
        <v>208</v>
      </c>
      <c r="G26" s="108">
        <v>32</v>
      </c>
      <c r="H26" s="12"/>
      <c r="I26" s="41">
        <f t="shared" si="0"/>
        <v>13</v>
      </c>
      <c r="J26" s="37">
        <v>32</v>
      </c>
      <c r="K26" s="12" t="s">
        <v>418</v>
      </c>
      <c r="L26" s="157">
        <f t="shared" si="1"/>
        <v>13</v>
      </c>
      <c r="M26" s="37">
        <v>22</v>
      </c>
      <c r="N26" s="12"/>
      <c r="O26" s="157">
        <f t="shared" si="2"/>
        <v>23</v>
      </c>
      <c r="P26" s="37">
        <f t="shared" si="3"/>
        <v>49</v>
      </c>
      <c r="Q26" s="35">
        <f t="shared" si="4"/>
        <v>29</v>
      </c>
    </row>
    <row r="27" spans="1:17" ht="21.75" customHeight="1">
      <c r="A27" s="54">
        <f t="shared" si="5"/>
        <v>18</v>
      </c>
      <c r="B27" s="129" t="s">
        <v>62</v>
      </c>
      <c r="C27" s="129" t="s">
        <v>23</v>
      </c>
      <c r="D27" s="129"/>
      <c r="E27" s="130" t="s">
        <v>34</v>
      </c>
      <c r="F27" s="131">
        <v>259</v>
      </c>
      <c r="G27" s="155">
        <v>3</v>
      </c>
      <c r="H27" s="156">
        <v>47.57</v>
      </c>
      <c r="I27" s="41">
        <f t="shared" si="0"/>
        <v>42</v>
      </c>
      <c r="J27" s="158">
        <v>3</v>
      </c>
      <c r="K27" s="12" t="s">
        <v>419</v>
      </c>
      <c r="L27" s="157">
        <f t="shared" si="1"/>
        <v>42</v>
      </c>
      <c r="M27" s="37"/>
      <c r="N27" s="12"/>
      <c r="O27" s="157">
        <f t="shared" si="2"/>
        <v>0</v>
      </c>
      <c r="P27" s="37">
        <f t="shared" si="3"/>
        <v>84</v>
      </c>
      <c r="Q27" s="35">
        <f t="shared" si="4"/>
        <v>15</v>
      </c>
    </row>
    <row r="28" spans="1:17" ht="21.75" customHeight="1">
      <c r="A28" s="54">
        <f t="shared" si="5"/>
        <v>19</v>
      </c>
      <c r="B28" s="129" t="s">
        <v>220</v>
      </c>
      <c r="C28" s="129" t="s">
        <v>98</v>
      </c>
      <c r="D28" s="129"/>
      <c r="E28" s="130" t="s">
        <v>33</v>
      </c>
      <c r="F28" s="131">
        <v>262</v>
      </c>
      <c r="G28" s="159">
        <v>35</v>
      </c>
      <c r="H28" s="160"/>
      <c r="I28" s="41">
        <f t="shared" si="0"/>
        <v>10</v>
      </c>
      <c r="J28" s="161">
        <v>30</v>
      </c>
      <c r="K28" s="29" t="s">
        <v>420</v>
      </c>
      <c r="L28" s="157">
        <f t="shared" si="1"/>
        <v>15</v>
      </c>
      <c r="M28" s="113">
        <v>24</v>
      </c>
      <c r="N28" s="29"/>
      <c r="O28" s="157">
        <f t="shared" si="2"/>
        <v>21</v>
      </c>
      <c r="P28" s="37">
        <f t="shared" si="3"/>
        <v>46</v>
      </c>
      <c r="Q28" s="35">
        <f t="shared" si="4"/>
        <v>31</v>
      </c>
    </row>
    <row r="29" spans="1:17" ht="21.75" customHeight="1">
      <c r="A29" s="54">
        <f t="shared" si="5"/>
        <v>20</v>
      </c>
      <c r="B29" s="129" t="s">
        <v>65</v>
      </c>
      <c r="C29" s="129" t="s">
        <v>98</v>
      </c>
      <c r="D29" s="129"/>
      <c r="E29" s="130" t="s">
        <v>34</v>
      </c>
      <c r="F29" s="131">
        <v>276</v>
      </c>
      <c r="G29" s="159"/>
      <c r="H29" s="160"/>
      <c r="I29" s="41">
        <f t="shared" si="0"/>
        <v>0</v>
      </c>
      <c r="J29" s="161"/>
      <c r="K29" s="29"/>
      <c r="L29" s="157">
        <f t="shared" si="1"/>
        <v>0</v>
      </c>
      <c r="M29" s="113">
        <v>15</v>
      </c>
      <c r="N29" s="128"/>
      <c r="O29" s="157">
        <f t="shared" si="2"/>
        <v>30</v>
      </c>
      <c r="P29" s="37">
        <f t="shared" si="3"/>
        <v>30</v>
      </c>
      <c r="Q29" s="35">
        <f t="shared" si="4"/>
        <v>37</v>
      </c>
    </row>
    <row r="30" spans="1:17" ht="21.75" customHeight="1">
      <c r="A30" s="54">
        <f t="shared" si="5"/>
        <v>21</v>
      </c>
      <c r="B30" s="129" t="s">
        <v>99</v>
      </c>
      <c r="C30" s="129" t="s">
        <v>98</v>
      </c>
      <c r="D30" s="129"/>
      <c r="E30" s="130" t="s">
        <v>34</v>
      </c>
      <c r="F30" s="131">
        <v>278</v>
      </c>
      <c r="G30" s="159">
        <v>30</v>
      </c>
      <c r="H30" s="160"/>
      <c r="I30" s="41">
        <f t="shared" si="0"/>
        <v>15</v>
      </c>
      <c r="J30" s="161">
        <v>27</v>
      </c>
      <c r="K30" s="29" t="s">
        <v>421</v>
      </c>
      <c r="L30" s="157">
        <f t="shared" si="1"/>
        <v>18</v>
      </c>
      <c r="M30" s="113">
        <v>27</v>
      </c>
      <c r="N30" s="128"/>
      <c r="O30" s="157">
        <f t="shared" si="2"/>
        <v>18</v>
      </c>
      <c r="P30" s="37">
        <f t="shared" si="3"/>
        <v>51</v>
      </c>
      <c r="Q30" s="35">
        <f t="shared" si="4"/>
        <v>27</v>
      </c>
    </row>
    <row r="31" spans="1:17" ht="21.75" customHeight="1">
      <c r="A31" s="54">
        <f t="shared" si="5"/>
        <v>22</v>
      </c>
      <c r="B31" s="129" t="s">
        <v>138</v>
      </c>
      <c r="C31" s="129" t="s">
        <v>98</v>
      </c>
      <c r="D31" s="129"/>
      <c r="E31" s="130" t="s">
        <v>33</v>
      </c>
      <c r="F31" s="131">
        <v>279</v>
      </c>
      <c r="G31" s="159">
        <v>17</v>
      </c>
      <c r="H31" s="160"/>
      <c r="I31" s="41">
        <f t="shared" si="0"/>
        <v>28</v>
      </c>
      <c r="J31" s="161">
        <v>14</v>
      </c>
      <c r="K31" s="29" t="s">
        <v>422</v>
      </c>
      <c r="L31" s="157">
        <f t="shared" si="1"/>
        <v>31</v>
      </c>
      <c r="M31" s="113"/>
      <c r="N31" s="128"/>
      <c r="O31" s="157">
        <f t="shared" si="2"/>
        <v>0</v>
      </c>
      <c r="P31" s="37">
        <f t="shared" si="3"/>
        <v>59</v>
      </c>
      <c r="Q31" s="35">
        <f t="shared" si="4"/>
        <v>25</v>
      </c>
    </row>
    <row r="32" spans="1:17" ht="21.75" customHeight="1">
      <c r="A32" s="54">
        <f t="shared" si="5"/>
        <v>23</v>
      </c>
      <c r="B32" s="129" t="s">
        <v>325</v>
      </c>
      <c r="C32" s="129" t="s">
        <v>324</v>
      </c>
      <c r="D32" s="129"/>
      <c r="E32" s="130" t="s">
        <v>34</v>
      </c>
      <c r="F32" s="131">
        <v>376</v>
      </c>
      <c r="G32" s="159"/>
      <c r="H32" s="160"/>
      <c r="I32" s="41">
        <f t="shared" si="0"/>
        <v>0</v>
      </c>
      <c r="J32" s="161"/>
      <c r="K32" s="29"/>
      <c r="L32" s="157">
        <f t="shared" si="1"/>
        <v>0</v>
      </c>
      <c r="M32" s="113"/>
      <c r="N32" s="128"/>
      <c r="O32" s="157">
        <f t="shared" si="2"/>
        <v>0</v>
      </c>
      <c r="P32" s="37">
        <f t="shared" si="3"/>
        <v>0</v>
      </c>
      <c r="Q32" s="35">
        <f t="shared" si="4"/>
        <v>0</v>
      </c>
    </row>
    <row r="33" spans="1:17" ht="21.75" customHeight="1">
      <c r="A33" s="54">
        <f t="shared" si="5"/>
        <v>24</v>
      </c>
      <c r="B33" s="129" t="s">
        <v>285</v>
      </c>
      <c r="C33" s="129" t="s">
        <v>128</v>
      </c>
      <c r="D33" s="129"/>
      <c r="E33" s="130" t="s">
        <v>34</v>
      </c>
      <c r="F33" s="131">
        <v>480</v>
      </c>
      <c r="G33" s="159">
        <v>34</v>
      </c>
      <c r="H33" s="160"/>
      <c r="I33" s="41">
        <f t="shared" si="0"/>
        <v>11</v>
      </c>
      <c r="J33" s="161">
        <v>35</v>
      </c>
      <c r="K33" s="29" t="s">
        <v>423</v>
      </c>
      <c r="L33" s="162">
        <f t="shared" si="1"/>
        <v>10</v>
      </c>
      <c r="M33" s="113">
        <v>30</v>
      </c>
      <c r="N33" s="128"/>
      <c r="O33" s="157">
        <f t="shared" si="2"/>
        <v>15</v>
      </c>
      <c r="P33" s="37">
        <f t="shared" si="3"/>
        <v>36</v>
      </c>
      <c r="Q33" s="35">
        <f t="shared" si="4"/>
        <v>34</v>
      </c>
    </row>
    <row r="34" spans="1:17" ht="21.75" customHeight="1">
      <c r="A34" s="54">
        <f t="shared" si="5"/>
        <v>25</v>
      </c>
      <c r="B34" s="129" t="s">
        <v>366</v>
      </c>
      <c r="C34" s="129" t="s">
        <v>71</v>
      </c>
      <c r="D34" s="129"/>
      <c r="E34" s="130" t="s">
        <v>33</v>
      </c>
      <c r="F34" s="131">
        <v>513</v>
      </c>
      <c r="G34" s="159">
        <v>23</v>
      </c>
      <c r="H34" s="160"/>
      <c r="I34" s="157">
        <f t="shared" si="0"/>
        <v>22</v>
      </c>
      <c r="J34" s="161"/>
      <c r="K34" s="29"/>
      <c r="L34" s="162">
        <f t="shared" si="1"/>
        <v>0</v>
      </c>
      <c r="M34" s="113">
        <v>23</v>
      </c>
      <c r="N34" s="128"/>
      <c r="O34" s="157">
        <f t="shared" si="2"/>
        <v>22</v>
      </c>
      <c r="P34" s="37">
        <f t="shared" si="3"/>
        <v>44</v>
      </c>
      <c r="Q34" s="35">
        <f t="shared" si="4"/>
        <v>32</v>
      </c>
    </row>
    <row r="35" spans="1:17" ht="21.75" customHeight="1">
      <c r="A35" s="54">
        <f t="shared" si="5"/>
        <v>26</v>
      </c>
      <c r="B35" s="129" t="s">
        <v>80</v>
      </c>
      <c r="C35" s="129" t="s">
        <v>46</v>
      </c>
      <c r="D35" s="129"/>
      <c r="E35" s="130" t="s">
        <v>34</v>
      </c>
      <c r="F35" s="131">
        <v>562</v>
      </c>
      <c r="G35" s="159">
        <v>25</v>
      </c>
      <c r="H35" s="160"/>
      <c r="I35" s="157">
        <f t="shared" si="0"/>
        <v>20</v>
      </c>
      <c r="J35" s="161">
        <v>19</v>
      </c>
      <c r="K35" s="29" t="s">
        <v>424</v>
      </c>
      <c r="L35" s="162">
        <f t="shared" si="1"/>
        <v>26</v>
      </c>
      <c r="M35" s="113">
        <v>20</v>
      </c>
      <c r="N35" s="128"/>
      <c r="O35" s="157">
        <f t="shared" si="2"/>
        <v>25</v>
      </c>
      <c r="P35" s="37">
        <f t="shared" si="3"/>
        <v>71</v>
      </c>
      <c r="Q35" s="35">
        <f t="shared" si="4"/>
        <v>21</v>
      </c>
    </row>
    <row r="36" spans="1:17" ht="21.75" customHeight="1">
      <c r="A36" s="54">
        <f t="shared" si="5"/>
        <v>27</v>
      </c>
      <c r="B36" s="129" t="s">
        <v>355</v>
      </c>
      <c r="C36" s="129" t="s">
        <v>46</v>
      </c>
      <c r="D36" s="129"/>
      <c r="E36" s="130" t="s">
        <v>34</v>
      </c>
      <c r="F36" s="131">
        <v>564</v>
      </c>
      <c r="G36" s="159">
        <v>6</v>
      </c>
      <c r="H36" s="189"/>
      <c r="I36" s="157">
        <f t="shared" si="0"/>
        <v>39</v>
      </c>
      <c r="J36" s="161">
        <v>1</v>
      </c>
      <c r="K36" s="29" t="s">
        <v>425</v>
      </c>
      <c r="L36" s="162">
        <f t="shared" si="1"/>
        <v>44</v>
      </c>
      <c r="M36" s="113"/>
      <c r="N36" s="128"/>
      <c r="O36" s="157">
        <f t="shared" si="2"/>
        <v>0</v>
      </c>
      <c r="P36" s="37">
        <f t="shared" si="3"/>
        <v>83</v>
      </c>
      <c r="Q36" s="35">
        <f t="shared" si="4"/>
        <v>17</v>
      </c>
    </row>
    <row r="37" spans="1:17" ht="21.75" customHeight="1">
      <c r="A37" s="54">
        <f t="shared" si="5"/>
        <v>28</v>
      </c>
      <c r="B37" s="129" t="s">
        <v>286</v>
      </c>
      <c r="C37" s="129" t="s">
        <v>46</v>
      </c>
      <c r="D37" s="129"/>
      <c r="E37" s="130" t="s">
        <v>34</v>
      </c>
      <c r="F37" s="131">
        <v>565</v>
      </c>
      <c r="G37" s="159">
        <v>2</v>
      </c>
      <c r="H37" s="160">
        <v>47.55</v>
      </c>
      <c r="I37" s="157">
        <f t="shared" si="0"/>
        <v>43</v>
      </c>
      <c r="J37" s="161">
        <v>4</v>
      </c>
      <c r="K37" s="29" t="s">
        <v>426</v>
      </c>
      <c r="L37" s="162">
        <f t="shared" si="1"/>
        <v>41</v>
      </c>
      <c r="M37" s="113"/>
      <c r="N37" s="128"/>
      <c r="O37" s="157">
        <f t="shared" si="2"/>
        <v>0</v>
      </c>
      <c r="P37" s="37">
        <f t="shared" si="3"/>
        <v>84</v>
      </c>
      <c r="Q37" s="35">
        <f t="shared" si="4"/>
        <v>15</v>
      </c>
    </row>
    <row r="38" spans="1:17" ht="21.75" customHeight="1">
      <c r="A38" s="54">
        <f t="shared" si="5"/>
        <v>29</v>
      </c>
      <c r="B38" s="129" t="s">
        <v>244</v>
      </c>
      <c r="C38" s="129" t="s">
        <v>136</v>
      </c>
      <c r="D38" s="129"/>
      <c r="E38" s="130" t="s">
        <v>33</v>
      </c>
      <c r="F38" s="131">
        <v>583</v>
      </c>
      <c r="G38" s="159">
        <v>31</v>
      </c>
      <c r="H38" s="160"/>
      <c r="I38" s="157">
        <f t="shared" si="0"/>
        <v>14</v>
      </c>
      <c r="J38" s="161">
        <v>31</v>
      </c>
      <c r="K38" s="29" t="s">
        <v>427</v>
      </c>
      <c r="L38" s="162">
        <f t="shared" si="1"/>
        <v>14</v>
      </c>
      <c r="M38" s="113"/>
      <c r="N38" s="128"/>
      <c r="O38" s="157">
        <f t="shared" si="2"/>
        <v>0</v>
      </c>
      <c r="P38" s="37">
        <f t="shared" si="3"/>
        <v>28</v>
      </c>
      <c r="Q38" s="35">
        <f t="shared" si="4"/>
        <v>38</v>
      </c>
    </row>
    <row r="39" spans="1:17" ht="21.75" customHeight="1">
      <c r="A39" s="54">
        <f t="shared" si="5"/>
        <v>30</v>
      </c>
      <c r="B39" s="129" t="s">
        <v>214</v>
      </c>
      <c r="C39" s="129" t="s">
        <v>190</v>
      </c>
      <c r="D39" s="129"/>
      <c r="E39" s="130" t="s">
        <v>33</v>
      </c>
      <c r="F39" s="131">
        <v>632</v>
      </c>
      <c r="G39" s="123"/>
      <c r="H39" s="118"/>
      <c r="I39" s="41">
        <f t="shared" si="0"/>
        <v>0</v>
      </c>
      <c r="J39" s="120"/>
      <c r="K39" s="29"/>
      <c r="L39" s="162">
        <f t="shared" si="1"/>
        <v>0</v>
      </c>
      <c r="M39" s="113"/>
      <c r="N39" s="128"/>
      <c r="O39" s="157">
        <f t="shared" si="2"/>
        <v>0</v>
      </c>
      <c r="P39" s="37">
        <f t="shared" si="3"/>
        <v>0</v>
      </c>
      <c r="Q39" s="35">
        <f t="shared" si="4"/>
        <v>0</v>
      </c>
    </row>
    <row r="40" spans="1:17" ht="21.75" customHeight="1">
      <c r="A40" s="54">
        <f t="shared" si="5"/>
        <v>31</v>
      </c>
      <c r="B40" s="129" t="s">
        <v>342</v>
      </c>
      <c r="C40" s="129" t="s">
        <v>341</v>
      </c>
      <c r="D40" s="129"/>
      <c r="E40" s="130" t="s">
        <v>33</v>
      </c>
      <c r="F40" s="131">
        <v>672</v>
      </c>
      <c r="G40" s="159">
        <v>33</v>
      </c>
      <c r="H40" s="160"/>
      <c r="I40" s="157">
        <f t="shared" si="0"/>
        <v>12</v>
      </c>
      <c r="J40" s="161">
        <v>34</v>
      </c>
      <c r="K40" s="29" t="s">
        <v>428</v>
      </c>
      <c r="L40" s="162">
        <f t="shared" si="1"/>
        <v>11</v>
      </c>
      <c r="M40" s="113">
        <v>29</v>
      </c>
      <c r="N40" s="128"/>
      <c r="O40" s="157">
        <f t="shared" si="2"/>
        <v>16</v>
      </c>
      <c r="P40" s="37">
        <f t="shared" si="3"/>
        <v>39</v>
      </c>
      <c r="Q40" s="35">
        <f t="shared" si="4"/>
        <v>33</v>
      </c>
    </row>
    <row r="41" spans="1:17" ht="21.75" customHeight="1">
      <c r="A41" s="54">
        <f t="shared" si="5"/>
        <v>32</v>
      </c>
      <c r="B41" s="129" t="s">
        <v>358</v>
      </c>
      <c r="C41" s="129" t="s">
        <v>135</v>
      </c>
      <c r="D41" s="129"/>
      <c r="E41" s="130" t="s">
        <v>34</v>
      </c>
      <c r="F41" s="131">
        <v>704</v>
      </c>
      <c r="G41" s="123"/>
      <c r="H41" s="118"/>
      <c r="I41" s="41">
        <f t="shared" si="0"/>
        <v>0</v>
      </c>
      <c r="J41" s="120"/>
      <c r="K41" s="29"/>
      <c r="L41" s="162">
        <f t="shared" si="1"/>
        <v>0</v>
      </c>
      <c r="M41" s="113"/>
      <c r="N41" s="128"/>
      <c r="O41" s="157">
        <f t="shared" si="2"/>
        <v>0</v>
      </c>
      <c r="P41" s="37">
        <f t="shared" si="3"/>
        <v>0</v>
      </c>
      <c r="Q41" s="35">
        <f t="shared" si="4"/>
        <v>0</v>
      </c>
    </row>
    <row r="42" spans="1:17" ht="21.75" customHeight="1">
      <c r="A42" s="54">
        <f t="shared" si="5"/>
        <v>33</v>
      </c>
      <c r="B42" s="129" t="s">
        <v>144</v>
      </c>
      <c r="C42" s="129" t="s">
        <v>81</v>
      </c>
      <c r="D42" s="129"/>
      <c r="E42" s="130" t="s">
        <v>33</v>
      </c>
      <c r="F42" s="131">
        <v>764</v>
      </c>
      <c r="G42" s="159"/>
      <c r="H42" s="160"/>
      <c r="I42" s="157">
        <f t="shared" si="0"/>
        <v>0</v>
      </c>
      <c r="J42" s="161"/>
      <c r="K42" s="29"/>
      <c r="L42" s="162">
        <f t="shared" si="1"/>
        <v>0</v>
      </c>
      <c r="M42" s="113"/>
      <c r="N42" s="128"/>
      <c r="O42" s="157">
        <f t="shared" si="2"/>
        <v>0</v>
      </c>
      <c r="P42" s="37">
        <f t="shared" si="3"/>
        <v>0</v>
      </c>
      <c r="Q42" s="35">
        <f t="shared" si="4"/>
        <v>0</v>
      </c>
    </row>
    <row r="43" spans="1:17" ht="21.75" customHeight="1">
      <c r="A43" s="54">
        <f t="shared" si="5"/>
        <v>34</v>
      </c>
      <c r="B43" s="129" t="s">
        <v>231</v>
      </c>
      <c r="C43" s="129" t="s">
        <v>81</v>
      </c>
      <c r="D43" s="129"/>
      <c r="E43" s="130" t="s">
        <v>33</v>
      </c>
      <c r="F43" s="131">
        <v>768</v>
      </c>
      <c r="G43" s="159"/>
      <c r="H43" s="160"/>
      <c r="I43" s="157">
        <f t="shared" si="0"/>
        <v>0</v>
      </c>
      <c r="J43" s="161"/>
      <c r="K43" s="29"/>
      <c r="L43" s="162">
        <f t="shared" si="1"/>
        <v>0</v>
      </c>
      <c r="M43" s="113">
        <v>28</v>
      </c>
      <c r="N43" s="128"/>
      <c r="O43" s="157">
        <f t="shared" si="2"/>
        <v>17</v>
      </c>
      <c r="P43" s="37">
        <f t="shared" si="3"/>
        <v>17</v>
      </c>
      <c r="Q43" s="35">
        <f t="shared" si="4"/>
        <v>39</v>
      </c>
    </row>
    <row r="44" spans="1:17" ht="21.75" customHeight="1">
      <c r="A44" s="54">
        <f t="shared" si="5"/>
        <v>35</v>
      </c>
      <c r="B44" s="129" t="s">
        <v>116</v>
      </c>
      <c r="C44" s="129" t="s">
        <v>81</v>
      </c>
      <c r="D44" s="129"/>
      <c r="E44" s="130" t="s">
        <v>33</v>
      </c>
      <c r="F44" s="131">
        <v>770</v>
      </c>
      <c r="G44" s="159">
        <v>8</v>
      </c>
      <c r="H44" s="160"/>
      <c r="I44" s="157">
        <f t="shared" si="0"/>
        <v>37</v>
      </c>
      <c r="J44" s="161">
        <v>11</v>
      </c>
      <c r="K44" s="29" t="s">
        <v>429</v>
      </c>
      <c r="L44" s="162">
        <f t="shared" si="1"/>
        <v>34</v>
      </c>
      <c r="M44" s="113">
        <v>14</v>
      </c>
      <c r="N44" s="128"/>
      <c r="O44" s="157">
        <f t="shared" si="2"/>
        <v>31</v>
      </c>
      <c r="P44" s="37">
        <f t="shared" si="3"/>
        <v>102</v>
      </c>
      <c r="Q44" s="35">
        <f t="shared" si="4"/>
        <v>7</v>
      </c>
    </row>
    <row r="45" spans="1:17" ht="21.75" customHeight="1">
      <c r="A45" s="54">
        <f t="shared" si="5"/>
        <v>36</v>
      </c>
      <c r="B45" s="129" t="s">
        <v>149</v>
      </c>
      <c r="C45" s="129" t="s">
        <v>81</v>
      </c>
      <c r="D45" s="129"/>
      <c r="E45" s="130" t="s">
        <v>33</v>
      </c>
      <c r="F45" s="131">
        <v>774</v>
      </c>
      <c r="G45" s="159">
        <v>13</v>
      </c>
      <c r="H45" s="160"/>
      <c r="I45" s="157">
        <f t="shared" si="0"/>
        <v>32</v>
      </c>
      <c r="J45" s="161">
        <v>13</v>
      </c>
      <c r="K45" s="29" t="s">
        <v>430</v>
      </c>
      <c r="L45" s="162">
        <f t="shared" si="1"/>
        <v>32</v>
      </c>
      <c r="M45" s="113">
        <v>18</v>
      </c>
      <c r="N45" s="128"/>
      <c r="O45" s="157">
        <f t="shared" si="2"/>
        <v>27</v>
      </c>
      <c r="P45" s="37">
        <f t="shared" si="3"/>
        <v>91</v>
      </c>
      <c r="Q45" s="35">
        <f t="shared" si="4"/>
        <v>11</v>
      </c>
    </row>
    <row r="46" spans="1:17" ht="21.75" customHeight="1">
      <c r="A46" s="54">
        <f t="shared" si="5"/>
        <v>37</v>
      </c>
      <c r="B46" s="129" t="s">
        <v>148</v>
      </c>
      <c r="C46" s="129" t="s">
        <v>169</v>
      </c>
      <c r="D46" s="129"/>
      <c r="E46" s="130" t="s">
        <v>33</v>
      </c>
      <c r="F46" s="131">
        <v>824</v>
      </c>
      <c r="G46" s="159">
        <v>18</v>
      </c>
      <c r="H46" s="160"/>
      <c r="I46" s="157">
        <f t="shared" si="0"/>
        <v>27</v>
      </c>
      <c r="J46" s="161">
        <v>25</v>
      </c>
      <c r="K46" s="29" t="s">
        <v>431</v>
      </c>
      <c r="L46" s="162">
        <f t="shared" si="1"/>
        <v>20</v>
      </c>
      <c r="M46" s="113">
        <v>12</v>
      </c>
      <c r="N46" s="128"/>
      <c r="O46" s="157">
        <f t="shared" si="2"/>
        <v>33</v>
      </c>
      <c r="P46" s="37">
        <f t="shared" si="3"/>
        <v>80</v>
      </c>
      <c r="Q46" s="35">
        <f t="shared" si="4"/>
        <v>18</v>
      </c>
    </row>
    <row r="47" spans="1:17" ht="21.75" customHeight="1">
      <c r="A47" s="54">
        <f t="shared" si="5"/>
        <v>38</v>
      </c>
      <c r="B47" s="129" t="s">
        <v>126</v>
      </c>
      <c r="C47" s="129" t="s">
        <v>169</v>
      </c>
      <c r="D47" s="129"/>
      <c r="E47" s="130" t="s">
        <v>33</v>
      </c>
      <c r="F47" s="131">
        <v>829</v>
      </c>
      <c r="G47" s="159">
        <v>11</v>
      </c>
      <c r="H47" s="160"/>
      <c r="I47" s="157">
        <f t="shared" si="0"/>
        <v>34</v>
      </c>
      <c r="J47" s="161">
        <v>15</v>
      </c>
      <c r="K47" s="29" t="s">
        <v>432</v>
      </c>
      <c r="L47" s="162">
        <f t="shared" si="1"/>
        <v>30</v>
      </c>
      <c r="M47" s="113">
        <v>6</v>
      </c>
      <c r="N47" s="128"/>
      <c r="O47" s="157">
        <f t="shared" si="2"/>
        <v>39</v>
      </c>
      <c r="P47" s="37">
        <f t="shared" si="3"/>
        <v>103</v>
      </c>
      <c r="Q47" s="35">
        <f t="shared" si="4"/>
        <v>6</v>
      </c>
    </row>
    <row r="48" spans="1:17" ht="21.75" customHeight="1">
      <c r="A48" s="54">
        <f t="shared" si="5"/>
        <v>39</v>
      </c>
      <c r="B48" s="129" t="s">
        <v>357</v>
      </c>
      <c r="C48" s="129" t="s">
        <v>169</v>
      </c>
      <c r="D48" s="129"/>
      <c r="E48" s="130" t="s">
        <v>33</v>
      </c>
      <c r="F48" s="131">
        <v>830</v>
      </c>
      <c r="G48" s="159">
        <v>21</v>
      </c>
      <c r="H48" s="160"/>
      <c r="I48" s="157">
        <f t="shared" si="0"/>
        <v>24</v>
      </c>
      <c r="J48" s="161">
        <v>23</v>
      </c>
      <c r="K48" s="29" t="s">
        <v>409</v>
      </c>
      <c r="L48" s="162">
        <f t="shared" si="1"/>
        <v>22</v>
      </c>
      <c r="M48" s="113">
        <v>19</v>
      </c>
      <c r="N48" s="128"/>
      <c r="O48" s="157">
        <f t="shared" si="2"/>
        <v>26</v>
      </c>
      <c r="P48" s="37">
        <f t="shared" si="3"/>
        <v>72</v>
      </c>
      <c r="Q48" s="35">
        <f t="shared" si="4"/>
        <v>20</v>
      </c>
    </row>
    <row r="49" spans="1:17" ht="21.75" customHeight="1">
      <c r="A49" s="54">
        <f t="shared" si="5"/>
        <v>40</v>
      </c>
      <c r="B49" s="129" t="s">
        <v>251</v>
      </c>
      <c r="C49" s="129" t="s">
        <v>169</v>
      </c>
      <c r="D49" s="129"/>
      <c r="E49" s="130" t="s">
        <v>33</v>
      </c>
      <c r="F49" s="131">
        <v>839</v>
      </c>
      <c r="G49" s="159">
        <v>14</v>
      </c>
      <c r="H49" s="160"/>
      <c r="I49" s="166">
        <f t="shared" si="0"/>
        <v>31</v>
      </c>
      <c r="J49" s="161">
        <v>18</v>
      </c>
      <c r="K49" s="29" t="s">
        <v>433</v>
      </c>
      <c r="L49" s="162">
        <f t="shared" si="1"/>
        <v>27</v>
      </c>
      <c r="M49" s="113">
        <v>8</v>
      </c>
      <c r="N49" s="128"/>
      <c r="O49" s="157">
        <f t="shared" si="2"/>
        <v>37</v>
      </c>
      <c r="P49" s="37">
        <f t="shared" si="3"/>
        <v>95</v>
      </c>
      <c r="Q49" s="35">
        <f t="shared" si="4"/>
        <v>9</v>
      </c>
    </row>
    <row r="50" spans="1:17" ht="21.75" customHeight="1">
      <c r="A50" s="54">
        <f t="shared" si="5"/>
        <v>41</v>
      </c>
      <c r="B50" s="129" t="s">
        <v>256</v>
      </c>
      <c r="C50" s="129" t="s">
        <v>165</v>
      </c>
      <c r="D50" s="129"/>
      <c r="E50" s="130" t="s">
        <v>34</v>
      </c>
      <c r="F50" s="131">
        <v>850</v>
      </c>
      <c r="G50" s="159">
        <v>10</v>
      </c>
      <c r="H50" s="160"/>
      <c r="I50" s="166">
        <f t="shared" si="0"/>
        <v>35</v>
      </c>
      <c r="J50" s="161">
        <v>10</v>
      </c>
      <c r="K50" s="29" t="s">
        <v>434</v>
      </c>
      <c r="L50" s="162">
        <f t="shared" si="1"/>
        <v>35</v>
      </c>
      <c r="M50" s="113">
        <v>10</v>
      </c>
      <c r="N50" s="128"/>
      <c r="O50" s="157">
        <f t="shared" si="2"/>
        <v>35</v>
      </c>
      <c r="P50" s="37">
        <f t="shared" si="3"/>
        <v>105</v>
      </c>
      <c r="Q50" s="35">
        <f t="shared" si="4"/>
        <v>5</v>
      </c>
    </row>
    <row r="51" spans="1:17" ht="21.75" customHeight="1">
      <c r="A51" s="54">
        <f t="shared" si="5"/>
        <v>42</v>
      </c>
      <c r="B51" s="129" t="s">
        <v>277</v>
      </c>
      <c r="C51" s="129" t="s">
        <v>170</v>
      </c>
      <c r="D51" s="129"/>
      <c r="E51" s="130" t="s">
        <v>34</v>
      </c>
      <c r="F51" s="131">
        <v>901</v>
      </c>
      <c r="G51" s="159">
        <v>26</v>
      </c>
      <c r="H51" s="160"/>
      <c r="I51" s="166">
        <f t="shared" si="0"/>
        <v>19</v>
      </c>
      <c r="J51" s="161">
        <v>33</v>
      </c>
      <c r="K51" s="29" t="s">
        <v>435</v>
      </c>
      <c r="L51" s="162">
        <f t="shared" si="1"/>
        <v>12</v>
      </c>
      <c r="M51" s="113">
        <v>25</v>
      </c>
      <c r="N51" s="128"/>
      <c r="O51" s="157">
        <f t="shared" si="2"/>
        <v>20</v>
      </c>
      <c r="P51" s="37">
        <f t="shared" si="3"/>
        <v>51</v>
      </c>
      <c r="Q51" s="35">
        <f t="shared" si="4"/>
        <v>27</v>
      </c>
    </row>
    <row r="52" spans="1:17" ht="21.75" customHeight="1">
      <c r="A52" s="54">
        <f t="shared" si="5"/>
        <v>43</v>
      </c>
      <c r="B52" s="139" t="s">
        <v>150</v>
      </c>
      <c r="C52" s="139" t="s">
        <v>356</v>
      </c>
      <c r="D52" s="139"/>
      <c r="E52" s="140" t="s">
        <v>33</v>
      </c>
      <c r="F52" s="141">
        <v>949</v>
      </c>
      <c r="G52" s="159">
        <v>29</v>
      </c>
      <c r="H52" s="160"/>
      <c r="I52" s="166">
        <f t="shared" si="0"/>
        <v>16</v>
      </c>
      <c r="J52" s="161">
        <v>28</v>
      </c>
      <c r="K52" s="29" t="s">
        <v>436</v>
      </c>
      <c r="L52" s="162">
        <f t="shared" si="1"/>
        <v>17</v>
      </c>
      <c r="M52" s="113">
        <v>21</v>
      </c>
      <c r="N52" s="128"/>
      <c r="O52" s="157">
        <f t="shared" si="2"/>
        <v>24</v>
      </c>
      <c r="P52" s="37">
        <f t="shared" si="3"/>
        <v>57</v>
      </c>
      <c r="Q52" s="35">
        <f t="shared" si="4"/>
        <v>26</v>
      </c>
    </row>
    <row r="53" spans="1:17" ht="21.75" customHeight="1" thickBot="1">
      <c r="A53" s="54">
        <f t="shared" si="5"/>
        <v>44</v>
      </c>
      <c r="B53" s="55" t="s">
        <v>274</v>
      </c>
      <c r="C53" s="55" t="s">
        <v>134</v>
      </c>
      <c r="D53" s="55"/>
      <c r="E53" s="73" t="s">
        <v>33</v>
      </c>
      <c r="F53" s="56">
        <v>960</v>
      </c>
      <c r="G53" s="159">
        <v>22</v>
      </c>
      <c r="H53" s="160"/>
      <c r="I53" s="166">
        <f t="shared" si="0"/>
        <v>23</v>
      </c>
      <c r="J53" s="161">
        <v>21</v>
      </c>
      <c r="K53" s="29" t="s">
        <v>437</v>
      </c>
      <c r="L53" s="162">
        <f t="shared" si="1"/>
        <v>24</v>
      </c>
      <c r="M53" s="113"/>
      <c r="N53" s="128"/>
      <c r="O53" s="157">
        <f t="shared" si="2"/>
        <v>0</v>
      </c>
      <c r="P53" s="37">
        <f t="shared" si="3"/>
        <v>47</v>
      </c>
      <c r="Q53" s="35">
        <f t="shared" si="4"/>
        <v>30</v>
      </c>
    </row>
    <row r="54" spans="2:17" ht="54.75" customHeight="1" thickBot="1">
      <c r="B54" s="21" t="s">
        <v>5</v>
      </c>
      <c r="G54" s="101"/>
      <c r="H54" s="102"/>
      <c r="I54" s="103"/>
      <c r="J54" s="101"/>
      <c r="K54" s="190"/>
      <c r="L54" s="165"/>
      <c r="M54" s="101"/>
      <c r="N54" s="102"/>
      <c r="O54" s="103"/>
      <c r="P54" s="26"/>
      <c r="Q54" s="26"/>
    </row>
  </sheetData>
  <sheetProtection/>
  <autoFilter ref="A9:U34"/>
  <mergeCells count="8">
    <mergeCell ref="A2:Q2"/>
    <mergeCell ref="A3:Q3"/>
    <mergeCell ref="N7:O7"/>
    <mergeCell ref="H7:I7"/>
    <mergeCell ref="M8:O8"/>
    <mergeCell ref="G8:I8"/>
    <mergeCell ref="K7:L7"/>
    <mergeCell ref="J8:L8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0"/>
  <sheetViews>
    <sheetView zoomScalePageLayoutView="0" workbookViewId="0" topLeftCell="A4">
      <selection activeCell="L9" sqref="L9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1.57421875" style="21" bestFit="1" customWidth="1"/>
    <col min="4" max="4" width="21.57421875" style="21" hidden="1" customWidth="1"/>
    <col min="5" max="5" width="3.57421875" style="21" bestFit="1" customWidth="1"/>
    <col min="6" max="8" width="9.140625" style="21" customWidth="1"/>
    <col min="9" max="9" width="9.421875" style="21" customWidth="1"/>
    <col min="10" max="13" width="9.140625" style="21" customWidth="1"/>
    <col min="14" max="14" width="9.00390625" style="21" customWidth="1"/>
    <col min="15" max="17" width="9.140625" style="21" customWidth="1"/>
    <col min="18" max="19" width="0" style="21" hidden="1" customWidth="1"/>
    <col min="20" max="16384" width="9.140625" style="21" customWidth="1"/>
  </cols>
  <sheetData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5" ht="15">
      <c r="A5" s="63" t="s">
        <v>351</v>
      </c>
    </row>
    <row r="6" ht="15.75" thickBot="1">
      <c r="A6" s="63"/>
    </row>
    <row r="7" spans="3:15" ht="13.5" thickBot="1">
      <c r="C7" s="64" t="s">
        <v>8</v>
      </c>
      <c r="D7" s="65"/>
      <c r="E7" s="65"/>
      <c r="F7" s="138">
        <f>COUNTA(B10:B55)</f>
        <v>45</v>
      </c>
      <c r="G7" s="104" t="s">
        <v>11</v>
      </c>
      <c r="H7" s="200"/>
      <c r="I7" s="201"/>
      <c r="J7" s="64" t="s">
        <v>11</v>
      </c>
      <c r="K7" s="200"/>
      <c r="L7" s="201"/>
      <c r="M7" s="64" t="s">
        <v>11</v>
      </c>
      <c r="N7" s="200"/>
      <c r="O7" s="201"/>
    </row>
    <row r="8" spans="7:17" ht="30" customHeight="1" thickBot="1">
      <c r="G8" s="202" t="s">
        <v>369</v>
      </c>
      <c r="H8" s="203"/>
      <c r="I8" s="204"/>
      <c r="J8" s="202" t="s">
        <v>399</v>
      </c>
      <c r="K8" s="203"/>
      <c r="L8" s="204"/>
      <c r="M8" s="202" t="s">
        <v>367</v>
      </c>
      <c r="N8" s="203"/>
      <c r="O8" s="204"/>
      <c r="P8" s="26"/>
      <c r="Q8" s="26"/>
    </row>
    <row r="9" spans="2:21" s="60" customFormat="1" ht="13.5" thickBot="1">
      <c r="B9" s="67" t="s">
        <v>0</v>
      </c>
      <c r="C9" s="68" t="s">
        <v>18</v>
      </c>
      <c r="D9" s="69"/>
      <c r="E9" s="69"/>
      <c r="F9" s="69" t="s">
        <v>1</v>
      </c>
      <c r="G9" s="67" t="s">
        <v>2</v>
      </c>
      <c r="H9" s="68" t="s">
        <v>3</v>
      </c>
      <c r="I9" s="69" t="s">
        <v>4</v>
      </c>
      <c r="J9" s="99" t="s">
        <v>2</v>
      </c>
      <c r="K9" s="68" t="s">
        <v>3</v>
      </c>
      <c r="L9" s="69" t="s">
        <v>4</v>
      </c>
      <c r="M9" s="99" t="s">
        <v>2</v>
      </c>
      <c r="N9" s="68" t="s">
        <v>3</v>
      </c>
      <c r="O9" s="69" t="s">
        <v>4</v>
      </c>
      <c r="P9" s="99" t="s">
        <v>7</v>
      </c>
      <c r="Q9" s="70" t="s">
        <v>2</v>
      </c>
      <c r="U9" s="21"/>
    </row>
    <row r="10" spans="1:19" ht="19.5" customHeight="1">
      <c r="A10" s="89">
        <f aca="true" t="shared" si="0" ref="A10:A54">IF(B10&gt;0,A9+1,"")</f>
        <v>1</v>
      </c>
      <c r="B10" s="133" t="s">
        <v>60</v>
      </c>
      <c r="C10" s="129" t="s">
        <v>20</v>
      </c>
      <c r="D10" s="129"/>
      <c r="E10" s="130" t="s">
        <v>37</v>
      </c>
      <c r="F10" s="134">
        <v>43</v>
      </c>
      <c r="G10" s="17">
        <v>5</v>
      </c>
      <c r="H10" s="18"/>
      <c r="I10" s="41">
        <f>IF(G10=0,0,$F$7+1-G10)</f>
        <v>41</v>
      </c>
      <c r="J10" s="17">
        <v>8</v>
      </c>
      <c r="K10" s="18"/>
      <c r="L10" s="41">
        <f aca="true" t="shared" si="1" ref="L10:L54">IF(J10=0,0,$F$7+1-J10)</f>
        <v>38</v>
      </c>
      <c r="M10" s="17">
        <v>4</v>
      </c>
      <c r="N10" s="18"/>
      <c r="O10" s="41">
        <f>IF(M10=0,0,$F$7+1-M10)</f>
        <v>42</v>
      </c>
      <c r="P10" s="197">
        <f>(I10+L10+O10)</f>
        <v>121</v>
      </c>
      <c r="Q10" s="198">
        <f aca="true" t="shared" si="2" ref="Q10:Q54">IF(P10=0,0,RANK(P10,$P$10:$P$54,0))</f>
        <v>3</v>
      </c>
      <c r="R10" s="21" t="str">
        <f aca="true" t="shared" si="3" ref="R10:S15">B10</f>
        <v>Ruben Garcia</v>
      </c>
      <c r="S10" s="21" t="str">
        <f t="shared" si="3"/>
        <v>Universitario</v>
      </c>
    </row>
    <row r="11" spans="1:19" ht="19.5" customHeight="1">
      <c r="A11" s="89">
        <f t="shared" si="0"/>
        <v>2</v>
      </c>
      <c r="B11" s="133" t="s">
        <v>362</v>
      </c>
      <c r="C11" s="129" t="s">
        <v>20</v>
      </c>
      <c r="D11" s="129"/>
      <c r="E11" s="130" t="s">
        <v>38</v>
      </c>
      <c r="F11" s="134">
        <v>51</v>
      </c>
      <c r="G11" s="10">
        <v>8</v>
      </c>
      <c r="H11" s="12"/>
      <c r="I11" s="41">
        <f aca="true" t="shared" si="4" ref="I11:I54">IF(G11=0,0,$F$7+1-G11)</f>
        <v>38</v>
      </c>
      <c r="J11" s="10">
        <v>15</v>
      </c>
      <c r="K11" s="11"/>
      <c r="L11" s="41">
        <f t="shared" si="1"/>
        <v>31</v>
      </c>
      <c r="M11" s="37">
        <v>11</v>
      </c>
      <c r="N11" s="11"/>
      <c r="O11" s="41">
        <f aca="true" t="shared" si="5" ref="O11:O56">IF(M11=0,0,$F$7+1-M11)</f>
        <v>35</v>
      </c>
      <c r="P11" s="37">
        <f aca="true" t="shared" si="6" ref="P11:P54">(I11+L11+O11)</f>
        <v>104</v>
      </c>
      <c r="Q11" s="35">
        <f t="shared" si="2"/>
        <v>8</v>
      </c>
      <c r="R11" s="21" t="str">
        <f t="shared" si="3"/>
        <v>Thomas Mena</v>
      </c>
      <c r="S11" s="21" t="str">
        <f t="shared" si="3"/>
        <v>Universitario</v>
      </c>
    </row>
    <row r="12" spans="1:19" ht="19.5" customHeight="1">
      <c r="A12" s="89">
        <f t="shared" si="0"/>
        <v>3</v>
      </c>
      <c r="B12" s="133" t="s">
        <v>330</v>
      </c>
      <c r="C12" s="129" t="s">
        <v>20</v>
      </c>
      <c r="D12" s="129"/>
      <c r="E12" s="130" t="s">
        <v>37</v>
      </c>
      <c r="F12" s="134">
        <v>52</v>
      </c>
      <c r="G12" s="10"/>
      <c r="H12" s="12"/>
      <c r="I12" s="41">
        <f t="shared" si="4"/>
        <v>0</v>
      </c>
      <c r="J12" s="10"/>
      <c r="K12" s="12"/>
      <c r="L12" s="41">
        <f t="shared" si="1"/>
        <v>0</v>
      </c>
      <c r="M12" s="10"/>
      <c r="N12" s="12"/>
      <c r="O12" s="41">
        <f t="shared" si="5"/>
        <v>0</v>
      </c>
      <c r="P12" s="37">
        <f t="shared" si="6"/>
        <v>0</v>
      </c>
      <c r="Q12" s="35">
        <f t="shared" si="2"/>
        <v>0</v>
      </c>
      <c r="R12" s="21" t="str">
        <f t="shared" si="3"/>
        <v>Ricardo Quilodran</v>
      </c>
      <c r="S12" s="21" t="str">
        <f t="shared" si="3"/>
        <v>Universitario</v>
      </c>
    </row>
    <row r="13" spans="1:19" ht="19.5" customHeight="1">
      <c r="A13" s="89">
        <f t="shared" si="0"/>
        <v>4</v>
      </c>
      <c r="B13" s="133" t="s">
        <v>329</v>
      </c>
      <c r="C13" s="129" t="s">
        <v>20</v>
      </c>
      <c r="D13" s="129"/>
      <c r="E13" s="130" t="s">
        <v>38</v>
      </c>
      <c r="F13" s="134">
        <v>55</v>
      </c>
      <c r="G13" s="10">
        <v>19</v>
      </c>
      <c r="H13" s="11"/>
      <c r="I13" s="41">
        <f t="shared" si="4"/>
        <v>27</v>
      </c>
      <c r="J13" s="10">
        <v>17</v>
      </c>
      <c r="K13" s="11"/>
      <c r="L13" s="41">
        <f t="shared" si="1"/>
        <v>29</v>
      </c>
      <c r="M13" s="10">
        <v>16</v>
      </c>
      <c r="N13" s="11"/>
      <c r="O13" s="41">
        <f t="shared" si="5"/>
        <v>30</v>
      </c>
      <c r="P13" s="37">
        <f t="shared" si="6"/>
        <v>86</v>
      </c>
      <c r="Q13" s="35">
        <f t="shared" si="2"/>
        <v>15</v>
      </c>
      <c r="R13" s="21" t="str">
        <f t="shared" si="3"/>
        <v>Nicolas Hueraman</v>
      </c>
      <c r="S13" s="21" t="str">
        <f t="shared" si="3"/>
        <v>Universitario</v>
      </c>
    </row>
    <row r="14" spans="1:19" ht="19.5" customHeight="1">
      <c r="A14" s="89">
        <f t="shared" si="0"/>
        <v>5</v>
      </c>
      <c r="B14" s="133" t="s">
        <v>296</v>
      </c>
      <c r="C14" s="129" t="s">
        <v>87</v>
      </c>
      <c r="D14" s="129"/>
      <c r="E14" s="130" t="s">
        <v>38</v>
      </c>
      <c r="F14" s="134">
        <v>103</v>
      </c>
      <c r="G14" s="10"/>
      <c r="H14" s="12"/>
      <c r="I14" s="41">
        <f t="shared" si="4"/>
        <v>0</v>
      </c>
      <c r="J14" s="10"/>
      <c r="K14" s="12"/>
      <c r="L14" s="41">
        <f t="shared" si="1"/>
        <v>0</v>
      </c>
      <c r="M14" s="10"/>
      <c r="N14" s="12"/>
      <c r="O14" s="41">
        <f t="shared" si="5"/>
        <v>0</v>
      </c>
      <c r="P14" s="37">
        <f t="shared" si="6"/>
        <v>0</v>
      </c>
      <c r="Q14" s="35">
        <f t="shared" si="2"/>
        <v>0</v>
      </c>
      <c r="R14" s="21" t="str">
        <f t="shared" si="3"/>
        <v>Cristobal Gallardo</v>
      </c>
      <c r="S14" s="21" t="str">
        <f t="shared" si="3"/>
        <v>Renegados</v>
      </c>
    </row>
    <row r="15" spans="1:19" ht="19.5" customHeight="1">
      <c r="A15" s="89">
        <f t="shared" si="0"/>
        <v>6</v>
      </c>
      <c r="B15" s="133" t="s">
        <v>295</v>
      </c>
      <c r="C15" s="129" t="s">
        <v>87</v>
      </c>
      <c r="D15" s="129"/>
      <c r="E15" s="130" t="s">
        <v>38</v>
      </c>
      <c r="F15" s="134">
        <v>110</v>
      </c>
      <c r="G15" s="10">
        <v>13</v>
      </c>
      <c r="H15" s="12"/>
      <c r="I15" s="41">
        <f t="shared" si="4"/>
        <v>33</v>
      </c>
      <c r="J15" s="10">
        <v>20</v>
      </c>
      <c r="K15" s="12"/>
      <c r="L15" s="41">
        <f t="shared" si="1"/>
        <v>26</v>
      </c>
      <c r="M15" s="10">
        <v>19</v>
      </c>
      <c r="N15" s="12"/>
      <c r="O15" s="41">
        <f t="shared" si="5"/>
        <v>27</v>
      </c>
      <c r="P15" s="37">
        <f t="shared" si="6"/>
        <v>86</v>
      </c>
      <c r="Q15" s="35">
        <f t="shared" si="2"/>
        <v>15</v>
      </c>
      <c r="R15" s="21" t="str">
        <f t="shared" si="3"/>
        <v>Cristobal Cayuqueo</v>
      </c>
      <c r="S15" s="21" t="str">
        <f t="shared" si="3"/>
        <v>Renegados</v>
      </c>
    </row>
    <row r="16" spans="1:19" ht="19.5" customHeight="1">
      <c r="A16" s="89">
        <f t="shared" si="0"/>
        <v>7</v>
      </c>
      <c r="B16" s="142" t="s">
        <v>26</v>
      </c>
      <c r="C16" s="132" t="s">
        <v>25</v>
      </c>
      <c r="D16" s="49"/>
      <c r="E16" s="132" t="s">
        <v>37</v>
      </c>
      <c r="F16" s="42">
        <v>120</v>
      </c>
      <c r="G16" s="10"/>
      <c r="H16" s="12"/>
      <c r="I16" s="41">
        <f t="shared" si="4"/>
        <v>0</v>
      </c>
      <c r="J16" s="10"/>
      <c r="K16" s="12"/>
      <c r="L16" s="41">
        <f t="shared" si="1"/>
        <v>0</v>
      </c>
      <c r="M16" s="10"/>
      <c r="N16" s="12"/>
      <c r="O16" s="41">
        <f t="shared" si="5"/>
        <v>0</v>
      </c>
      <c r="P16" s="37">
        <f t="shared" si="6"/>
        <v>0</v>
      </c>
      <c r="Q16" s="35">
        <f t="shared" si="2"/>
        <v>0</v>
      </c>
      <c r="R16" s="21" t="str">
        <f aca="true" t="shared" si="7" ref="R16:R24">B16</f>
        <v>Alfredo Mardones</v>
      </c>
      <c r="S16" s="21" t="str">
        <f aca="true" t="shared" si="8" ref="S16:S24">C16</f>
        <v>Escuela Nacional</v>
      </c>
    </row>
    <row r="17" spans="1:19" ht="19.5" customHeight="1">
      <c r="A17" s="89">
        <f t="shared" si="0"/>
        <v>8</v>
      </c>
      <c r="B17" s="133" t="s">
        <v>75</v>
      </c>
      <c r="C17" s="129" t="s">
        <v>25</v>
      </c>
      <c r="D17" s="129"/>
      <c r="E17" s="130" t="s">
        <v>37</v>
      </c>
      <c r="F17" s="134">
        <v>121</v>
      </c>
      <c r="G17" s="10"/>
      <c r="H17" s="12"/>
      <c r="I17" s="41">
        <f t="shared" si="4"/>
        <v>0</v>
      </c>
      <c r="J17" s="10">
        <v>6</v>
      </c>
      <c r="K17" s="11"/>
      <c r="L17" s="41">
        <f t="shared" si="1"/>
        <v>40</v>
      </c>
      <c r="M17" s="10">
        <v>15</v>
      </c>
      <c r="N17" s="11"/>
      <c r="O17" s="41">
        <f t="shared" si="5"/>
        <v>31</v>
      </c>
      <c r="P17" s="37">
        <f t="shared" si="6"/>
        <v>71</v>
      </c>
      <c r="Q17" s="35">
        <f t="shared" si="2"/>
        <v>20</v>
      </c>
      <c r="R17" s="21" t="str">
        <f t="shared" si="7"/>
        <v>Fabian Garrido</v>
      </c>
      <c r="S17" s="21" t="str">
        <f t="shared" si="8"/>
        <v>Escuela Nacional</v>
      </c>
    </row>
    <row r="18" spans="1:19" ht="19.5" customHeight="1">
      <c r="A18" s="89">
        <f t="shared" si="0"/>
        <v>9</v>
      </c>
      <c r="B18" s="133" t="s">
        <v>132</v>
      </c>
      <c r="C18" s="129" t="s">
        <v>25</v>
      </c>
      <c r="D18" s="129"/>
      <c r="E18" s="130" t="s">
        <v>37</v>
      </c>
      <c r="F18" s="134">
        <v>122</v>
      </c>
      <c r="G18" s="10">
        <v>20</v>
      </c>
      <c r="H18" s="11"/>
      <c r="I18" s="41">
        <f t="shared" si="4"/>
        <v>26</v>
      </c>
      <c r="J18" s="10">
        <v>24</v>
      </c>
      <c r="K18" s="11"/>
      <c r="L18" s="41">
        <f t="shared" si="1"/>
        <v>22</v>
      </c>
      <c r="M18" s="10">
        <v>14</v>
      </c>
      <c r="N18" s="11"/>
      <c r="O18" s="41">
        <f t="shared" si="5"/>
        <v>32</v>
      </c>
      <c r="P18" s="37">
        <f t="shared" si="6"/>
        <v>80</v>
      </c>
      <c r="Q18" s="35">
        <f t="shared" si="2"/>
        <v>18</v>
      </c>
      <c r="R18" s="21" t="str">
        <f t="shared" si="7"/>
        <v>Rigoberto Sepulveda</v>
      </c>
      <c r="S18" s="21" t="str">
        <f t="shared" si="8"/>
        <v>Escuela Nacional</v>
      </c>
    </row>
    <row r="19" spans="1:19" ht="19.5" customHeight="1">
      <c r="A19" s="89">
        <f t="shared" si="0"/>
        <v>10</v>
      </c>
      <c r="B19" s="133" t="s">
        <v>54</v>
      </c>
      <c r="C19" s="129" t="s">
        <v>25</v>
      </c>
      <c r="D19" s="129"/>
      <c r="E19" s="130" t="s">
        <v>37</v>
      </c>
      <c r="F19" s="134">
        <v>123</v>
      </c>
      <c r="G19" s="10">
        <v>11</v>
      </c>
      <c r="H19" s="11"/>
      <c r="I19" s="41">
        <f t="shared" si="4"/>
        <v>35</v>
      </c>
      <c r="J19" s="10"/>
      <c r="K19" s="11"/>
      <c r="L19" s="41">
        <f t="shared" si="1"/>
        <v>0</v>
      </c>
      <c r="M19" s="10"/>
      <c r="N19" s="11"/>
      <c r="O19" s="41">
        <f t="shared" si="5"/>
        <v>0</v>
      </c>
      <c r="P19" s="37">
        <f t="shared" si="6"/>
        <v>35</v>
      </c>
      <c r="Q19" s="35">
        <f t="shared" si="2"/>
        <v>30</v>
      </c>
      <c r="R19" s="21" t="str">
        <f t="shared" si="7"/>
        <v>Raul Ivan Pedraza</v>
      </c>
      <c r="S19" s="21" t="str">
        <f t="shared" si="8"/>
        <v>Escuela Nacional</v>
      </c>
    </row>
    <row r="20" spans="1:19" ht="19.5" customHeight="1">
      <c r="A20" s="89">
        <f t="shared" si="0"/>
        <v>11</v>
      </c>
      <c r="B20" s="133" t="s">
        <v>258</v>
      </c>
      <c r="C20" s="129" t="s">
        <v>25</v>
      </c>
      <c r="D20" s="129"/>
      <c r="E20" s="130" t="s">
        <v>37</v>
      </c>
      <c r="F20" s="134">
        <v>128</v>
      </c>
      <c r="G20" s="10">
        <v>17</v>
      </c>
      <c r="H20" s="11"/>
      <c r="I20" s="41">
        <f t="shared" si="4"/>
        <v>29</v>
      </c>
      <c r="J20" s="10">
        <v>23</v>
      </c>
      <c r="K20" s="12"/>
      <c r="L20" s="41">
        <f t="shared" si="1"/>
        <v>23</v>
      </c>
      <c r="M20" s="10">
        <v>8</v>
      </c>
      <c r="N20" s="12"/>
      <c r="O20" s="41">
        <f t="shared" si="5"/>
        <v>38</v>
      </c>
      <c r="P20" s="37">
        <f t="shared" si="6"/>
        <v>90</v>
      </c>
      <c r="Q20" s="35">
        <f t="shared" si="2"/>
        <v>13</v>
      </c>
      <c r="R20" s="21" t="str">
        <f t="shared" si="7"/>
        <v>Sebastian Paillavil</v>
      </c>
      <c r="S20" s="21" t="str">
        <f t="shared" si="8"/>
        <v>Escuela Nacional</v>
      </c>
    </row>
    <row r="21" spans="1:19" ht="19.5" customHeight="1">
      <c r="A21" s="89">
        <f t="shared" si="0"/>
        <v>12</v>
      </c>
      <c r="B21" s="133" t="s">
        <v>28</v>
      </c>
      <c r="C21" s="129" t="s">
        <v>25</v>
      </c>
      <c r="D21" s="129"/>
      <c r="E21" s="130" t="s">
        <v>37</v>
      </c>
      <c r="F21" s="134">
        <v>131</v>
      </c>
      <c r="G21" s="10"/>
      <c r="H21" s="11"/>
      <c r="I21" s="41">
        <f t="shared" si="4"/>
        <v>0</v>
      </c>
      <c r="J21" s="10"/>
      <c r="K21" s="33"/>
      <c r="L21" s="41">
        <f t="shared" si="1"/>
        <v>0</v>
      </c>
      <c r="M21" s="10"/>
      <c r="N21" s="33"/>
      <c r="O21" s="41">
        <f t="shared" si="5"/>
        <v>0</v>
      </c>
      <c r="P21" s="37">
        <f t="shared" si="6"/>
        <v>0</v>
      </c>
      <c r="Q21" s="35">
        <f t="shared" si="2"/>
        <v>0</v>
      </c>
      <c r="R21" s="21" t="str">
        <f t="shared" si="7"/>
        <v>Jorge Reyes</v>
      </c>
      <c r="S21" s="21" t="str">
        <f t="shared" si="8"/>
        <v>Escuela Nacional</v>
      </c>
    </row>
    <row r="22" spans="1:19" ht="19.5" customHeight="1">
      <c r="A22" s="89">
        <f t="shared" si="0"/>
        <v>13</v>
      </c>
      <c r="B22" s="133" t="s">
        <v>198</v>
      </c>
      <c r="C22" s="129" t="s">
        <v>25</v>
      </c>
      <c r="D22" s="129"/>
      <c r="E22" s="130" t="s">
        <v>38</v>
      </c>
      <c r="F22" s="134">
        <v>132</v>
      </c>
      <c r="G22" s="10">
        <v>18</v>
      </c>
      <c r="H22" s="12"/>
      <c r="I22" s="41">
        <f t="shared" si="4"/>
        <v>28</v>
      </c>
      <c r="J22" s="10">
        <v>9</v>
      </c>
      <c r="K22" s="12"/>
      <c r="L22" s="41">
        <f t="shared" si="1"/>
        <v>37</v>
      </c>
      <c r="M22" s="10">
        <v>13</v>
      </c>
      <c r="N22" s="11"/>
      <c r="O22" s="41">
        <f t="shared" si="5"/>
        <v>33</v>
      </c>
      <c r="P22" s="37">
        <f t="shared" si="6"/>
        <v>98</v>
      </c>
      <c r="Q22" s="35">
        <f t="shared" si="2"/>
        <v>9</v>
      </c>
      <c r="R22" s="21" t="str">
        <f t="shared" si="7"/>
        <v>Marcos Ruiz</v>
      </c>
      <c r="S22" s="21" t="str">
        <f t="shared" si="8"/>
        <v>Escuela Nacional</v>
      </c>
    </row>
    <row r="23" spans="1:19" ht="19.5" customHeight="1">
      <c r="A23" s="89">
        <f t="shared" si="0"/>
        <v>14</v>
      </c>
      <c r="B23" s="133" t="s">
        <v>55</v>
      </c>
      <c r="C23" s="129" t="s">
        <v>25</v>
      </c>
      <c r="D23" s="129"/>
      <c r="E23" s="130" t="s">
        <v>37</v>
      </c>
      <c r="F23" s="134">
        <v>134</v>
      </c>
      <c r="G23" s="10">
        <v>6</v>
      </c>
      <c r="H23" s="12"/>
      <c r="I23" s="41">
        <f t="shared" si="4"/>
        <v>40</v>
      </c>
      <c r="J23" s="10">
        <v>21</v>
      </c>
      <c r="K23" s="11"/>
      <c r="L23" s="41">
        <f t="shared" si="1"/>
        <v>25</v>
      </c>
      <c r="M23" s="10">
        <v>6</v>
      </c>
      <c r="N23" s="11"/>
      <c r="O23" s="41">
        <f t="shared" si="5"/>
        <v>40</v>
      </c>
      <c r="P23" s="37">
        <f t="shared" si="6"/>
        <v>105</v>
      </c>
      <c r="Q23" s="35">
        <f t="shared" si="2"/>
        <v>6</v>
      </c>
      <c r="R23" s="21" t="str">
        <f t="shared" si="7"/>
        <v>Daniel Bravo</v>
      </c>
      <c r="S23" s="21" t="str">
        <f t="shared" si="8"/>
        <v>Escuela Nacional</v>
      </c>
    </row>
    <row r="24" spans="1:19" ht="19.5" customHeight="1">
      <c r="A24" s="89">
        <f t="shared" si="0"/>
        <v>15</v>
      </c>
      <c r="B24" s="129" t="s">
        <v>141</v>
      </c>
      <c r="C24" s="129" t="s">
        <v>25</v>
      </c>
      <c r="D24" s="129"/>
      <c r="E24" s="130" t="s">
        <v>37</v>
      </c>
      <c r="F24" s="134">
        <v>135</v>
      </c>
      <c r="G24" s="10"/>
      <c r="H24" s="12"/>
      <c r="I24" s="41">
        <f t="shared" si="4"/>
        <v>0</v>
      </c>
      <c r="J24" s="10"/>
      <c r="K24" s="11"/>
      <c r="L24" s="41">
        <f t="shared" si="1"/>
        <v>0</v>
      </c>
      <c r="M24" s="10"/>
      <c r="N24" s="11"/>
      <c r="O24" s="41">
        <f t="shared" si="5"/>
        <v>0</v>
      </c>
      <c r="P24" s="37">
        <f t="shared" si="6"/>
        <v>0</v>
      </c>
      <c r="Q24" s="35">
        <f t="shared" si="2"/>
        <v>0</v>
      </c>
      <c r="R24" s="21" t="str">
        <f t="shared" si="7"/>
        <v>Matias Briceño</v>
      </c>
      <c r="S24" s="21" t="str">
        <f t="shared" si="8"/>
        <v>Escuela Nacional</v>
      </c>
    </row>
    <row r="25" spans="1:17" ht="19.5" customHeight="1">
      <c r="A25" s="89">
        <f t="shared" si="0"/>
        <v>16</v>
      </c>
      <c r="B25" s="129" t="s">
        <v>29</v>
      </c>
      <c r="C25" s="129" t="s">
        <v>25</v>
      </c>
      <c r="D25" s="129"/>
      <c r="E25" s="130" t="s">
        <v>37</v>
      </c>
      <c r="F25" s="131">
        <v>136</v>
      </c>
      <c r="G25" s="10"/>
      <c r="H25" s="11"/>
      <c r="I25" s="41">
        <f t="shared" si="4"/>
        <v>0</v>
      </c>
      <c r="J25" s="10"/>
      <c r="K25" s="11"/>
      <c r="L25" s="41">
        <f t="shared" si="1"/>
        <v>0</v>
      </c>
      <c r="M25" s="10"/>
      <c r="N25" s="11"/>
      <c r="O25" s="41">
        <f t="shared" si="5"/>
        <v>0</v>
      </c>
      <c r="P25" s="37">
        <f t="shared" si="6"/>
        <v>0</v>
      </c>
      <c r="Q25" s="35">
        <f t="shared" si="2"/>
        <v>0</v>
      </c>
    </row>
    <row r="26" spans="1:17" ht="19.5" customHeight="1">
      <c r="A26" s="89">
        <f t="shared" si="0"/>
        <v>17</v>
      </c>
      <c r="B26" s="129" t="s">
        <v>282</v>
      </c>
      <c r="C26" s="129" t="s">
        <v>25</v>
      </c>
      <c r="D26" s="129"/>
      <c r="E26" s="130" t="s">
        <v>38</v>
      </c>
      <c r="F26" s="131">
        <v>137</v>
      </c>
      <c r="G26" s="10"/>
      <c r="H26" s="11"/>
      <c r="I26" s="41">
        <f t="shared" si="4"/>
        <v>0</v>
      </c>
      <c r="J26" s="10"/>
      <c r="K26" s="11"/>
      <c r="L26" s="41">
        <f t="shared" si="1"/>
        <v>0</v>
      </c>
      <c r="M26" s="10">
        <v>22</v>
      </c>
      <c r="N26" s="11"/>
      <c r="O26" s="41">
        <f t="shared" si="5"/>
        <v>24</v>
      </c>
      <c r="P26" s="37">
        <f t="shared" si="6"/>
        <v>24</v>
      </c>
      <c r="Q26" s="35">
        <f t="shared" si="2"/>
        <v>34</v>
      </c>
    </row>
    <row r="27" spans="1:17" ht="19.5" customHeight="1">
      <c r="A27" s="89">
        <f t="shared" si="0"/>
        <v>18</v>
      </c>
      <c r="B27" s="129" t="s">
        <v>120</v>
      </c>
      <c r="C27" s="129" t="s">
        <v>25</v>
      </c>
      <c r="D27" s="129"/>
      <c r="E27" s="130" t="s">
        <v>38</v>
      </c>
      <c r="F27" s="131">
        <v>139</v>
      </c>
      <c r="G27" s="10">
        <v>10</v>
      </c>
      <c r="H27" s="11"/>
      <c r="I27" s="41">
        <f t="shared" si="4"/>
        <v>36</v>
      </c>
      <c r="J27" s="10">
        <v>16</v>
      </c>
      <c r="K27" s="11"/>
      <c r="L27" s="41">
        <f t="shared" si="1"/>
        <v>30</v>
      </c>
      <c r="M27" s="10">
        <v>7</v>
      </c>
      <c r="N27" s="11"/>
      <c r="O27" s="41">
        <f t="shared" si="5"/>
        <v>39</v>
      </c>
      <c r="P27" s="37">
        <f t="shared" si="6"/>
        <v>105</v>
      </c>
      <c r="Q27" s="35">
        <f t="shared" si="2"/>
        <v>6</v>
      </c>
    </row>
    <row r="28" spans="1:17" ht="19.5" customHeight="1">
      <c r="A28" s="89">
        <f t="shared" si="0"/>
        <v>19</v>
      </c>
      <c r="B28" s="129" t="s">
        <v>76</v>
      </c>
      <c r="C28" s="129" t="s">
        <v>21</v>
      </c>
      <c r="D28" s="129"/>
      <c r="E28" s="130" t="s">
        <v>37</v>
      </c>
      <c r="F28" s="131">
        <v>144</v>
      </c>
      <c r="G28" s="10">
        <v>25</v>
      </c>
      <c r="H28" s="11"/>
      <c r="I28" s="41">
        <f t="shared" si="4"/>
        <v>21</v>
      </c>
      <c r="J28" s="10">
        <v>18</v>
      </c>
      <c r="K28" s="11"/>
      <c r="L28" s="41">
        <f t="shared" si="1"/>
        <v>28</v>
      </c>
      <c r="M28" s="10">
        <v>3</v>
      </c>
      <c r="N28" s="11"/>
      <c r="O28" s="41">
        <f t="shared" si="5"/>
        <v>43</v>
      </c>
      <c r="P28" s="37">
        <f t="shared" si="6"/>
        <v>92</v>
      </c>
      <c r="Q28" s="35">
        <f t="shared" si="2"/>
        <v>11</v>
      </c>
    </row>
    <row r="29" spans="1:17" ht="19.5" customHeight="1">
      <c r="A29" s="89">
        <f t="shared" si="0"/>
        <v>20</v>
      </c>
      <c r="B29" s="129" t="s">
        <v>280</v>
      </c>
      <c r="C29" s="129" t="s">
        <v>21</v>
      </c>
      <c r="D29" s="129"/>
      <c r="E29" s="132" t="s">
        <v>37</v>
      </c>
      <c r="F29" s="131">
        <v>154</v>
      </c>
      <c r="G29" s="10">
        <v>29</v>
      </c>
      <c r="H29" s="11"/>
      <c r="I29" s="41">
        <f t="shared" si="4"/>
        <v>17</v>
      </c>
      <c r="J29" s="10">
        <v>29</v>
      </c>
      <c r="K29" s="11"/>
      <c r="L29" s="41">
        <f t="shared" si="1"/>
        <v>17</v>
      </c>
      <c r="M29" s="10"/>
      <c r="N29" s="11"/>
      <c r="O29" s="41">
        <f t="shared" si="5"/>
        <v>0</v>
      </c>
      <c r="P29" s="37">
        <f t="shared" si="6"/>
        <v>34</v>
      </c>
      <c r="Q29" s="35">
        <f t="shared" si="2"/>
        <v>31</v>
      </c>
    </row>
    <row r="30" spans="1:17" ht="19.5" customHeight="1">
      <c r="A30" s="89">
        <f t="shared" si="0"/>
        <v>21</v>
      </c>
      <c r="B30" s="129" t="s">
        <v>56</v>
      </c>
      <c r="C30" s="129" t="s">
        <v>22</v>
      </c>
      <c r="D30" s="129"/>
      <c r="E30" s="130" t="s">
        <v>37</v>
      </c>
      <c r="F30" s="131">
        <v>203</v>
      </c>
      <c r="G30" s="10">
        <v>7</v>
      </c>
      <c r="H30" s="11"/>
      <c r="I30" s="41">
        <f t="shared" si="4"/>
        <v>39</v>
      </c>
      <c r="J30" s="10">
        <v>11</v>
      </c>
      <c r="K30" s="11"/>
      <c r="L30" s="41">
        <f t="shared" si="1"/>
        <v>35</v>
      </c>
      <c r="M30" s="10"/>
      <c r="N30" s="11"/>
      <c r="O30" s="41">
        <f t="shared" si="5"/>
        <v>0</v>
      </c>
      <c r="P30" s="37">
        <f t="shared" si="6"/>
        <v>74</v>
      </c>
      <c r="Q30" s="35">
        <f t="shared" si="2"/>
        <v>19</v>
      </c>
    </row>
    <row r="31" spans="1:17" ht="19.5" customHeight="1">
      <c r="A31" s="89">
        <f t="shared" si="0"/>
        <v>22</v>
      </c>
      <c r="B31" s="129" t="s">
        <v>166</v>
      </c>
      <c r="C31" s="129" t="s">
        <v>22</v>
      </c>
      <c r="D31" s="129"/>
      <c r="E31" s="130" t="s">
        <v>38</v>
      </c>
      <c r="F31" s="131">
        <v>206</v>
      </c>
      <c r="G31" s="10"/>
      <c r="H31" s="11"/>
      <c r="I31" s="41">
        <f t="shared" si="4"/>
        <v>0</v>
      </c>
      <c r="J31" s="10"/>
      <c r="K31" s="11"/>
      <c r="L31" s="41">
        <f t="shared" si="1"/>
        <v>0</v>
      </c>
      <c r="M31" s="10"/>
      <c r="N31" s="11"/>
      <c r="O31" s="41">
        <f t="shared" si="5"/>
        <v>0</v>
      </c>
      <c r="P31" s="37">
        <f t="shared" si="6"/>
        <v>0</v>
      </c>
      <c r="Q31" s="35">
        <f t="shared" si="2"/>
        <v>0</v>
      </c>
    </row>
    <row r="32" spans="1:17" ht="19.5" customHeight="1">
      <c r="A32" s="89">
        <f t="shared" si="0"/>
        <v>23</v>
      </c>
      <c r="B32" s="129" t="s">
        <v>317</v>
      </c>
      <c r="C32" s="129" t="s">
        <v>22</v>
      </c>
      <c r="D32" s="129"/>
      <c r="E32" s="130" t="s">
        <v>37</v>
      </c>
      <c r="F32" s="131">
        <v>218</v>
      </c>
      <c r="G32" s="10">
        <v>26</v>
      </c>
      <c r="H32" s="11"/>
      <c r="I32" s="41">
        <f t="shared" si="4"/>
        <v>20</v>
      </c>
      <c r="J32" s="10">
        <v>22</v>
      </c>
      <c r="K32" s="11"/>
      <c r="L32" s="41">
        <f t="shared" si="1"/>
        <v>24</v>
      </c>
      <c r="M32" s="10"/>
      <c r="N32" s="11"/>
      <c r="O32" s="41">
        <f t="shared" si="5"/>
        <v>0</v>
      </c>
      <c r="P32" s="37">
        <f t="shared" si="6"/>
        <v>44</v>
      </c>
      <c r="Q32" s="35">
        <f t="shared" si="2"/>
        <v>28</v>
      </c>
    </row>
    <row r="33" spans="1:17" ht="19.5" customHeight="1">
      <c r="A33" s="89">
        <f t="shared" si="0"/>
        <v>24</v>
      </c>
      <c r="B33" s="129" t="s">
        <v>246</v>
      </c>
      <c r="C33" s="129" t="s">
        <v>22</v>
      </c>
      <c r="D33" s="129"/>
      <c r="E33" s="130" t="s">
        <v>37</v>
      </c>
      <c r="F33" s="131">
        <v>216</v>
      </c>
      <c r="G33" s="10">
        <v>16</v>
      </c>
      <c r="H33" s="11"/>
      <c r="I33" s="41">
        <f t="shared" si="4"/>
        <v>30</v>
      </c>
      <c r="J33" s="10">
        <v>14</v>
      </c>
      <c r="K33" s="11"/>
      <c r="L33" s="41">
        <f t="shared" si="1"/>
        <v>32</v>
      </c>
      <c r="M33" s="10"/>
      <c r="N33" s="11"/>
      <c r="O33" s="41">
        <f t="shared" si="5"/>
        <v>0</v>
      </c>
      <c r="P33" s="37">
        <f t="shared" si="6"/>
        <v>62</v>
      </c>
      <c r="Q33" s="35">
        <f t="shared" si="2"/>
        <v>23</v>
      </c>
    </row>
    <row r="34" spans="1:17" ht="19.5" customHeight="1">
      <c r="A34" s="89">
        <f t="shared" si="0"/>
        <v>25</v>
      </c>
      <c r="B34" s="129" t="s">
        <v>142</v>
      </c>
      <c r="C34" s="129" t="s">
        <v>23</v>
      </c>
      <c r="D34" s="129"/>
      <c r="E34" s="130" t="s">
        <v>37</v>
      </c>
      <c r="F34" s="131">
        <v>245</v>
      </c>
      <c r="G34" s="10">
        <v>22</v>
      </c>
      <c r="H34" s="11"/>
      <c r="I34" s="41">
        <f t="shared" si="4"/>
        <v>24</v>
      </c>
      <c r="J34" s="10"/>
      <c r="K34" s="11"/>
      <c r="L34" s="41">
        <f t="shared" si="1"/>
        <v>0</v>
      </c>
      <c r="M34" s="10">
        <v>10</v>
      </c>
      <c r="N34" s="11"/>
      <c r="O34" s="41">
        <f t="shared" si="5"/>
        <v>36</v>
      </c>
      <c r="P34" s="37">
        <f t="shared" si="6"/>
        <v>60</v>
      </c>
      <c r="Q34" s="35">
        <f t="shared" si="2"/>
        <v>24</v>
      </c>
    </row>
    <row r="35" spans="1:17" ht="19.5" customHeight="1">
      <c r="A35" s="89">
        <f t="shared" si="0"/>
        <v>26</v>
      </c>
      <c r="B35" s="129" t="s">
        <v>108</v>
      </c>
      <c r="C35" s="129" t="s">
        <v>98</v>
      </c>
      <c r="D35" s="129"/>
      <c r="E35" s="130" t="s">
        <v>38</v>
      </c>
      <c r="F35" s="131">
        <v>261</v>
      </c>
      <c r="G35" s="10">
        <v>24</v>
      </c>
      <c r="H35" s="11"/>
      <c r="I35" s="41">
        <f t="shared" si="4"/>
        <v>22</v>
      </c>
      <c r="J35" s="10">
        <v>10</v>
      </c>
      <c r="K35" s="11"/>
      <c r="L35" s="41">
        <f t="shared" si="1"/>
        <v>36</v>
      </c>
      <c r="M35" s="10">
        <v>12</v>
      </c>
      <c r="N35" s="11"/>
      <c r="O35" s="41">
        <f t="shared" si="5"/>
        <v>34</v>
      </c>
      <c r="P35" s="37">
        <f t="shared" si="6"/>
        <v>92</v>
      </c>
      <c r="Q35" s="35">
        <f t="shared" si="2"/>
        <v>11</v>
      </c>
    </row>
    <row r="36" spans="1:17" ht="19.5" customHeight="1">
      <c r="A36" s="89">
        <f t="shared" si="0"/>
        <v>27</v>
      </c>
      <c r="B36" s="132" t="s">
        <v>90</v>
      </c>
      <c r="C36" s="132" t="s">
        <v>98</v>
      </c>
      <c r="D36" s="49"/>
      <c r="E36" s="130" t="s">
        <v>37</v>
      </c>
      <c r="F36" s="41">
        <v>265</v>
      </c>
      <c r="G36" s="10">
        <v>14</v>
      </c>
      <c r="H36" s="11"/>
      <c r="I36" s="41">
        <f t="shared" si="4"/>
        <v>32</v>
      </c>
      <c r="J36" s="10"/>
      <c r="K36" s="11"/>
      <c r="L36" s="41">
        <f t="shared" si="1"/>
        <v>0</v>
      </c>
      <c r="M36" s="10"/>
      <c r="N36" s="11"/>
      <c r="O36" s="41">
        <f t="shared" si="5"/>
        <v>0</v>
      </c>
      <c r="P36" s="37">
        <f t="shared" si="6"/>
        <v>32</v>
      </c>
      <c r="Q36" s="35">
        <f t="shared" si="2"/>
        <v>33</v>
      </c>
    </row>
    <row r="37" spans="1:17" ht="19.5" customHeight="1">
      <c r="A37" s="89">
        <f t="shared" si="0"/>
        <v>28</v>
      </c>
      <c r="B37" s="129" t="s">
        <v>91</v>
      </c>
      <c r="C37" s="129" t="s">
        <v>98</v>
      </c>
      <c r="D37" s="129"/>
      <c r="E37" s="130" t="s">
        <v>37</v>
      </c>
      <c r="F37" s="131">
        <v>269</v>
      </c>
      <c r="G37" s="10">
        <v>23</v>
      </c>
      <c r="H37" s="11"/>
      <c r="I37" s="41">
        <f t="shared" si="4"/>
        <v>23</v>
      </c>
      <c r="J37" s="10"/>
      <c r="K37" s="11"/>
      <c r="L37" s="41">
        <f t="shared" si="1"/>
        <v>0</v>
      </c>
      <c r="M37" s="10"/>
      <c r="N37" s="11"/>
      <c r="O37" s="41">
        <f t="shared" si="5"/>
        <v>0</v>
      </c>
      <c r="P37" s="37">
        <f t="shared" si="6"/>
        <v>23</v>
      </c>
      <c r="Q37" s="35">
        <f t="shared" si="2"/>
        <v>35</v>
      </c>
    </row>
    <row r="38" spans="1:17" ht="19.5" customHeight="1">
      <c r="A38" s="89">
        <f t="shared" si="0"/>
        <v>29</v>
      </c>
      <c r="B38" s="132" t="s">
        <v>227</v>
      </c>
      <c r="C38" s="129" t="s">
        <v>192</v>
      </c>
      <c r="D38" s="49"/>
      <c r="E38" s="130" t="s">
        <v>38</v>
      </c>
      <c r="F38" s="41">
        <v>380</v>
      </c>
      <c r="G38" s="10">
        <v>30</v>
      </c>
      <c r="H38" s="11"/>
      <c r="I38" s="41">
        <f t="shared" si="4"/>
        <v>16</v>
      </c>
      <c r="J38" s="10">
        <v>27</v>
      </c>
      <c r="K38" s="11"/>
      <c r="L38" s="41">
        <f t="shared" si="1"/>
        <v>19</v>
      </c>
      <c r="M38" s="10">
        <v>21</v>
      </c>
      <c r="N38" s="11"/>
      <c r="O38" s="41">
        <f t="shared" si="5"/>
        <v>25</v>
      </c>
      <c r="P38" s="37">
        <f t="shared" si="6"/>
        <v>60</v>
      </c>
      <c r="Q38" s="35">
        <f t="shared" si="2"/>
        <v>24</v>
      </c>
    </row>
    <row r="39" spans="1:17" ht="19.5" customHeight="1">
      <c r="A39" s="89">
        <f t="shared" si="0"/>
        <v>30</v>
      </c>
      <c r="B39" s="129" t="s">
        <v>284</v>
      </c>
      <c r="C39" s="129" t="s">
        <v>128</v>
      </c>
      <c r="D39" s="129"/>
      <c r="E39" s="130" t="s">
        <v>38</v>
      </c>
      <c r="F39" s="131">
        <v>487</v>
      </c>
      <c r="G39" s="10"/>
      <c r="H39" s="11"/>
      <c r="I39" s="41">
        <f t="shared" si="4"/>
        <v>0</v>
      </c>
      <c r="J39" s="10">
        <v>28</v>
      </c>
      <c r="K39" s="11"/>
      <c r="L39" s="41">
        <f t="shared" si="1"/>
        <v>18</v>
      </c>
      <c r="M39" s="10">
        <v>23</v>
      </c>
      <c r="N39" s="11"/>
      <c r="O39" s="41">
        <f t="shared" si="5"/>
        <v>23</v>
      </c>
      <c r="P39" s="37">
        <f t="shared" si="6"/>
        <v>41</v>
      </c>
      <c r="Q39" s="35">
        <f t="shared" si="2"/>
        <v>29</v>
      </c>
    </row>
    <row r="40" spans="1:17" ht="19.5" customHeight="1">
      <c r="A40" s="89">
        <f t="shared" si="0"/>
        <v>31</v>
      </c>
      <c r="B40" s="129" t="s">
        <v>119</v>
      </c>
      <c r="C40" s="129" t="s">
        <v>46</v>
      </c>
      <c r="D40" s="129"/>
      <c r="E40" s="130" t="s">
        <v>38</v>
      </c>
      <c r="F40" s="131">
        <v>561</v>
      </c>
      <c r="G40" s="10">
        <v>31</v>
      </c>
      <c r="H40" s="11"/>
      <c r="I40" s="41">
        <f t="shared" si="4"/>
        <v>15</v>
      </c>
      <c r="J40" s="10">
        <v>26</v>
      </c>
      <c r="K40" s="11"/>
      <c r="L40" s="41">
        <f t="shared" si="1"/>
        <v>20</v>
      </c>
      <c r="M40" s="10">
        <v>17</v>
      </c>
      <c r="N40" s="11"/>
      <c r="O40" s="41">
        <f t="shared" si="5"/>
        <v>29</v>
      </c>
      <c r="P40" s="37">
        <f t="shared" si="6"/>
        <v>64</v>
      </c>
      <c r="Q40" s="35">
        <f t="shared" si="2"/>
        <v>22</v>
      </c>
    </row>
    <row r="41" spans="1:17" ht="19.5" customHeight="1">
      <c r="A41" s="89">
        <f t="shared" si="0"/>
        <v>32</v>
      </c>
      <c r="B41" s="143" t="s">
        <v>344</v>
      </c>
      <c r="C41" s="129" t="s">
        <v>341</v>
      </c>
      <c r="D41" s="129"/>
      <c r="E41" s="132" t="s">
        <v>37</v>
      </c>
      <c r="F41" s="131">
        <v>677</v>
      </c>
      <c r="G41" s="10"/>
      <c r="H41" s="11"/>
      <c r="I41" s="41">
        <f t="shared" si="4"/>
        <v>0</v>
      </c>
      <c r="J41" s="10"/>
      <c r="K41" s="11"/>
      <c r="L41" s="41">
        <f t="shared" si="1"/>
        <v>0</v>
      </c>
      <c r="M41" s="10"/>
      <c r="N41" s="11"/>
      <c r="O41" s="41">
        <f t="shared" si="5"/>
        <v>0</v>
      </c>
      <c r="P41" s="37">
        <f t="shared" si="6"/>
        <v>0</v>
      </c>
      <c r="Q41" s="35">
        <f t="shared" si="2"/>
        <v>0</v>
      </c>
    </row>
    <row r="42" spans="1:17" ht="19.5" customHeight="1">
      <c r="A42" s="89">
        <f t="shared" si="0"/>
        <v>33</v>
      </c>
      <c r="B42" s="129" t="s">
        <v>143</v>
      </c>
      <c r="C42" s="129" t="s">
        <v>61</v>
      </c>
      <c r="D42" s="129"/>
      <c r="E42" s="130" t="s">
        <v>37</v>
      </c>
      <c r="F42" s="131">
        <v>731</v>
      </c>
      <c r="G42" s="10">
        <v>21</v>
      </c>
      <c r="H42" s="11"/>
      <c r="I42" s="41">
        <f t="shared" si="4"/>
        <v>25</v>
      </c>
      <c r="J42" s="10">
        <v>19</v>
      </c>
      <c r="K42" s="11"/>
      <c r="L42" s="41">
        <f t="shared" si="1"/>
        <v>27</v>
      </c>
      <c r="M42" s="10"/>
      <c r="N42" s="11"/>
      <c r="O42" s="41">
        <f t="shared" si="5"/>
        <v>0</v>
      </c>
      <c r="P42" s="37">
        <f t="shared" si="6"/>
        <v>52</v>
      </c>
      <c r="Q42" s="35">
        <f t="shared" si="2"/>
        <v>26</v>
      </c>
    </row>
    <row r="43" spans="1:17" ht="19.5" customHeight="1">
      <c r="A43" s="89">
        <f t="shared" si="0"/>
        <v>34</v>
      </c>
      <c r="B43" s="129" t="s">
        <v>77</v>
      </c>
      <c r="C43" s="129" t="s">
        <v>61</v>
      </c>
      <c r="D43" s="129"/>
      <c r="E43" s="130" t="s">
        <v>37</v>
      </c>
      <c r="F43" s="131">
        <v>735</v>
      </c>
      <c r="G43" s="10"/>
      <c r="H43" s="11"/>
      <c r="I43" s="41">
        <f t="shared" si="4"/>
        <v>0</v>
      </c>
      <c r="J43" s="10"/>
      <c r="K43" s="11"/>
      <c r="L43" s="41">
        <f t="shared" si="1"/>
        <v>0</v>
      </c>
      <c r="M43" s="10"/>
      <c r="N43" s="11"/>
      <c r="O43" s="41">
        <f t="shared" si="5"/>
        <v>0</v>
      </c>
      <c r="P43" s="37">
        <f t="shared" si="6"/>
        <v>0</v>
      </c>
      <c r="Q43" s="35">
        <f t="shared" si="2"/>
        <v>0</v>
      </c>
    </row>
    <row r="44" spans="1:17" ht="19.5" customHeight="1">
      <c r="A44" s="89">
        <f t="shared" si="0"/>
        <v>35</v>
      </c>
      <c r="B44" s="129" t="s">
        <v>110</v>
      </c>
      <c r="C44" s="129" t="s">
        <v>61</v>
      </c>
      <c r="D44" s="129"/>
      <c r="E44" s="130" t="s">
        <v>38</v>
      </c>
      <c r="F44" s="131">
        <v>736</v>
      </c>
      <c r="G44" s="10">
        <v>4</v>
      </c>
      <c r="H44" s="11"/>
      <c r="I44" s="41">
        <f t="shared" si="4"/>
        <v>42</v>
      </c>
      <c r="J44" s="10">
        <v>5</v>
      </c>
      <c r="K44" s="11"/>
      <c r="L44" s="41">
        <f t="shared" si="1"/>
        <v>41</v>
      </c>
      <c r="M44" s="10"/>
      <c r="N44" s="11"/>
      <c r="O44" s="41">
        <f t="shared" si="5"/>
        <v>0</v>
      </c>
      <c r="P44" s="37">
        <f t="shared" si="6"/>
        <v>83</v>
      </c>
      <c r="Q44" s="35">
        <f t="shared" si="2"/>
        <v>17</v>
      </c>
    </row>
    <row r="45" spans="1:17" ht="19.5" customHeight="1">
      <c r="A45" s="89">
        <f t="shared" si="0"/>
        <v>36</v>
      </c>
      <c r="B45" s="129" t="s">
        <v>58</v>
      </c>
      <c r="C45" s="129" t="s">
        <v>169</v>
      </c>
      <c r="D45" s="129"/>
      <c r="E45" s="130" t="s">
        <v>37</v>
      </c>
      <c r="F45" s="131">
        <v>820</v>
      </c>
      <c r="G45" s="10"/>
      <c r="H45" s="11"/>
      <c r="I45" s="41">
        <f t="shared" si="4"/>
        <v>0</v>
      </c>
      <c r="J45" s="10">
        <v>1</v>
      </c>
      <c r="K45" s="11"/>
      <c r="L45" s="41">
        <f t="shared" si="1"/>
        <v>45</v>
      </c>
      <c r="M45" s="10"/>
      <c r="N45" s="11"/>
      <c r="O45" s="41">
        <f t="shared" si="5"/>
        <v>0</v>
      </c>
      <c r="P45" s="37">
        <f t="shared" si="6"/>
        <v>45</v>
      </c>
      <c r="Q45" s="35">
        <f t="shared" si="2"/>
        <v>27</v>
      </c>
    </row>
    <row r="46" spans="1:17" ht="19.5" customHeight="1">
      <c r="A46" s="89">
        <f t="shared" si="0"/>
        <v>37</v>
      </c>
      <c r="B46" s="129" t="s">
        <v>57</v>
      </c>
      <c r="C46" s="129" t="s">
        <v>169</v>
      </c>
      <c r="D46" s="129"/>
      <c r="E46" s="130" t="s">
        <v>37</v>
      </c>
      <c r="F46" s="131">
        <v>822</v>
      </c>
      <c r="G46" s="10">
        <v>2</v>
      </c>
      <c r="H46" s="12" t="s">
        <v>402</v>
      </c>
      <c r="I46" s="41">
        <f t="shared" si="4"/>
        <v>44</v>
      </c>
      <c r="J46" s="10">
        <v>7</v>
      </c>
      <c r="K46" s="11"/>
      <c r="L46" s="41">
        <f t="shared" si="1"/>
        <v>39</v>
      </c>
      <c r="M46" s="10">
        <v>5</v>
      </c>
      <c r="N46" s="11"/>
      <c r="O46" s="41">
        <f t="shared" si="5"/>
        <v>41</v>
      </c>
      <c r="P46" s="197">
        <f t="shared" si="6"/>
        <v>124</v>
      </c>
      <c r="Q46" s="198">
        <f t="shared" si="2"/>
        <v>2</v>
      </c>
    </row>
    <row r="47" spans="1:17" ht="19.5" customHeight="1">
      <c r="A47" s="89">
        <f t="shared" si="0"/>
        <v>38</v>
      </c>
      <c r="B47" s="129" t="s">
        <v>129</v>
      </c>
      <c r="C47" s="129" t="s">
        <v>169</v>
      </c>
      <c r="D47" s="129"/>
      <c r="E47" s="130" t="s">
        <v>37</v>
      </c>
      <c r="F47" s="134">
        <v>823</v>
      </c>
      <c r="G47" s="10">
        <v>12</v>
      </c>
      <c r="H47" s="11"/>
      <c r="I47" s="41">
        <f t="shared" si="4"/>
        <v>34</v>
      </c>
      <c r="J47" s="10">
        <v>13</v>
      </c>
      <c r="K47" s="11"/>
      <c r="L47" s="41">
        <f t="shared" si="1"/>
        <v>33</v>
      </c>
      <c r="M47" s="10">
        <v>18</v>
      </c>
      <c r="N47" s="11"/>
      <c r="O47" s="41">
        <f t="shared" si="5"/>
        <v>28</v>
      </c>
      <c r="P47" s="37">
        <f t="shared" si="6"/>
        <v>95</v>
      </c>
      <c r="Q47" s="35">
        <f t="shared" si="2"/>
        <v>10</v>
      </c>
    </row>
    <row r="48" spans="1:17" ht="19.5" customHeight="1">
      <c r="A48" s="89">
        <f t="shared" si="0"/>
        <v>39</v>
      </c>
      <c r="B48" s="129" t="s">
        <v>115</v>
      </c>
      <c r="C48" s="129" t="s">
        <v>169</v>
      </c>
      <c r="D48" s="129"/>
      <c r="E48" s="130" t="s">
        <v>38</v>
      </c>
      <c r="F48" s="134">
        <v>824</v>
      </c>
      <c r="G48" s="10">
        <v>3</v>
      </c>
      <c r="H48" s="11"/>
      <c r="I48" s="41">
        <f t="shared" si="4"/>
        <v>43</v>
      </c>
      <c r="J48" s="10">
        <v>4</v>
      </c>
      <c r="K48" s="11"/>
      <c r="L48" s="41">
        <f t="shared" si="1"/>
        <v>42</v>
      </c>
      <c r="M48" s="10">
        <v>2</v>
      </c>
      <c r="N48" s="11"/>
      <c r="O48" s="41">
        <f t="shared" si="5"/>
        <v>44</v>
      </c>
      <c r="P48" s="197">
        <f t="shared" si="6"/>
        <v>129</v>
      </c>
      <c r="Q48" s="198">
        <f t="shared" si="2"/>
        <v>1</v>
      </c>
    </row>
    <row r="49" spans="1:17" ht="19.5" customHeight="1">
      <c r="A49" s="89">
        <f t="shared" si="0"/>
        <v>40</v>
      </c>
      <c r="B49" s="139" t="s">
        <v>200</v>
      </c>
      <c r="C49" s="139" t="s">
        <v>169</v>
      </c>
      <c r="D49" s="139"/>
      <c r="E49" s="130" t="s">
        <v>38</v>
      </c>
      <c r="F49" s="144">
        <v>828</v>
      </c>
      <c r="G49" s="10">
        <v>9</v>
      </c>
      <c r="H49" s="11"/>
      <c r="I49" s="41">
        <f t="shared" si="4"/>
        <v>37</v>
      </c>
      <c r="J49" s="10">
        <v>12</v>
      </c>
      <c r="K49" s="11"/>
      <c r="L49" s="41">
        <f t="shared" si="1"/>
        <v>34</v>
      </c>
      <c r="M49" s="10">
        <v>9</v>
      </c>
      <c r="N49" s="11"/>
      <c r="O49" s="41">
        <f t="shared" si="5"/>
        <v>37</v>
      </c>
      <c r="P49" s="37">
        <f t="shared" si="6"/>
        <v>108</v>
      </c>
      <c r="Q49" s="35">
        <f t="shared" si="2"/>
        <v>5</v>
      </c>
    </row>
    <row r="50" spans="1:17" ht="19.5" customHeight="1">
      <c r="A50" s="89">
        <f t="shared" si="0"/>
        <v>41</v>
      </c>
      <c r="B50" s="139" t="s">
        <v>59</v>
      </c>
      <c r="C50" s="139" t="s">
        <v>169</v>
      </c>
      <c r="D50" s="139"/>
      <c r="E50" s="130" t="s">
        <v>37</v>
      </c>
      <c r="F50" s="144">
        <v>829</v>
      </c>
      <c r="G50" s="10">
        <v>15</v>
      </c>
      <c r="H50" s="11"/>
      <c r="I50" s="41">
        <f t="shared" si="4"/>
        <v>31</v>
      </c>
      <c r="J50" s="10">
        <v>2</v>
      </c>
      <c r="K50" s="11"/>
      <c r="L50" s="41">
        <f t="shared" si="1"/>
        <v>44</v>
      </c>
      <c r="M50" s="10">
        <v>1</v>
      </c>
      <c r="N50" s="12" t="s">
        <v>467</v>
      </c>
      <c r="O50" s="41">
        <f t="shared" si="5"/>
        <v>45</v>
      </c>
      <c r="P50" s="37">
        <f t="shared" si="6"/>
        <v>120</v>
      </c>
      <c r="Q50" s="35">
        <f t="shared" si="2"/>
        <v>4</v>
      </c>
    </row>
    <row r="51" spans="1:17" ht="19.5" customHeight="1">
      <c r="A51" s="89">
        <f t="shared" si="0"/>
        <v>42</v>
      </c>
      <c r="B51" s="139" t="s">
        <v>73</v>
      </c>
      <c r="C51" s="139" t="s">
        <v>169</v>
      </c>
      <c r="D51" s="139"/>
      <c r="E51" s="130" t="s">
        <v>38</v>
      </c>
      <c r="F51" s="144">
        <v>837</v>
      </c>
      <c r="G51" s="10">
        <v>27</v>
      </c>
      <c r="H51" s="11"/>
      <c r="I51" s="41">
        <f t="shared" si="4"/>
        <v>19</v>
      </c>
      <c r="J51" s="10">
        <v>25</v>
      </c>
      <c r="K51" s="11"/>
      <c r="L51" s="41">
        <f t="shared" si="1"/>
        <v>21</v>
      </c>
      <c r="M51" s="10">
        <v>20</v>
      </c>
      <c r="N51" s="11"/>
      <c r="O51" s="41">
        <f t="shared" si="5"/>
        <v>26</v>
      </c>
      <c r="P51" s="37">
        <f t="shared" si="6"/>
        <v>66</v>
      </c>
      <c r="Q51" s="35">
        <f t="shared" si="2"/>
        <v>21</v>
      </c>
    </row>
    <row r="52" spans="1:17" ht="19.5" customHeight="1">
      <c r="A52" s="89">
        <f t="shared" si="0"/>
        <v>43</v>
      </c>
      <c r="B52" s="139" t="s">
        <v>315</v>
      </c>
      <c r="C52" s="139" t="s">
        <v>134</v>
      </c>
      <c r="D52" s="139"/>
      <c r="E52" s="130" t="s">
        <v>38</v>
      </c>
      <c r="F52" s="144">
        <v>973</v>
      </c>
      <c r="G52" s="10"/>
      <c r="H52" s="11"/>
      <c r="I52" s="41">
        <f t="shared" si="4"/>
        <v>0</v>
      </c>
      <c r="J52" s="10"/>
      <c r="K52" s="11"/>
      <c r="L52" s="41">
        <f t="shared" si="1"/>
        <v>0</v>
      </c>
      <c r="M52" s="10"/>
      <c r="N52" s="11"/>
      <c r="O52" s="41">
        <f t="shared" si="5"/>
        <v>0</v>
      </c>
      <c r="P52" s="37">
        <f t="shared" si="6"/>
        <v>0</v>
      </c>
      <c r="Q52" s="35">
        <f t="shared" si="2"/>
        <v>0</v>
      </c>
    </row>
    <row r="53" spans="1:17" ht="19.5" customHeight="1">
      <c r="A53" s="89">
        <f t="shared" si="0"/>
        <v>44</v>
      </c>
      <c r="B53" s="129" t="s">
        <v>287</v>
      </c>
      <c r="C53" s="129" t="s">
        <v>74</v>
      </c>
      <c r="D53" s="129"/>
      <c r="E53" s="130" t="s">
        <v>38</v>
      </c>
      <c r="F53" s="131">
        <v>990</v>
      </c>
      <c r="G53" s="10">
        <v>28</v>
      </c>
      <c r="H53" s="11"/>
      <c r="I53" s="41">
        <f t="shared" si="4"/>
        <v>18</v>
      </c>
      <c r="J53" s="10">
        <v>30</v>
      </c>
      <c r="K53" s="11"/>
      <c r="L53" s="41">
        <f t="shared" si="1"/>
        <v>16</v>
      </c>
      <c r="M53" s="10"/>
      <c r="N53" s="11"/>
      <c r="O53" s="41">
        <f t="shared" si="5"/>
        <v>0</v>
      </c>
      <c r="P53" s="37">
        <f t="shared" si="6"/>
        <v>34</v>
      </c>
      <c r="Q53" s="35">
        <f t="shared" si="2"/>
        <v>31</v>
      </c>
    </row>
    <row r="54" spans="1:17" ht="19.5" customHeight="1">
      <c r="A54" s="89">
        <f t="shared" si="0"/>
        <v>45</v>
      </c>
      <c r="B54" s="133" t="s">
        <v>372</v>
      </c>
      <c r="C54" s="129" t="s">
        <v>228</v>
      </c>
      <c r="D54" s="129"/>
      <c r="E54" s="130" t="s">
        <v>37</v>
      </c>
      <c r="F54" s="134">
        <v>177</v>
      </c>
      <c r="G54" s="10">
        <v>1</v>
      </c>
      <c r="H54" s="11"/>
      <c r="I54" s="41">
        <f t="shared" si="4"/>
        <v>45</v>
      </c>
      <c r="J54" s="10">
        <v>3</v>
      </c>
      <c r="K54" s="11"/>
      <c r="L54" s="41">
        <f t="shared" si="1"/>
        <v>43</v>
      </c>
      <c r="M54" s="10"/>
      <c r="N54" s="11"/>
      <c r="O54" s="41">
        <f t="shared" si="5"/>
        <v>0</v>
      </c>
      <c r="P54" s="37">
        <f t="shared" si="6"/>
        <v>88</v>
      </c>
      <c r="Q54" s="35">
        <f t="shared" si="2"/>
        <v>14</v>
      </c>
    </row>
    <row r="55" spans="1:19" ht="19.5" customHeight="1">
      <c r="A55" s="89">
        <f>IF(B55&gt;0,#REF!+1,"")</f>
      </c>
      <c r="B55" s="133"/>
      <c r="C55" s="129"/>
      <c r="D55" s="129"/>
      <c r="E55" s="130"/>
      <c r="F55" s="134"/>
      <c r="G55" s="10"/>
      <c r="H55" s="11"/>
      <c r="I55" s="42"/>
      <c r="J55" s="10"/>
      <c r="K55" s="11"/>
      <c r="L55" s="42"/>
      <c r="M55" s="10"/>
      <c r="N55" s="11"/>
      <c r="O55" s="41">
        <f t="shared" si="5"/>
        <v>0</v>
      </c>
      <c r="P55" s="10"/>
      <c r="Q55" s="41"/>
      <c r="R55" s="21">
        <f>B55</f>
        <v>0</v>
      </c>
      <c r="S55" s="21">
        <f>C55</f>
        <v>0</v>
      </c>
    </row>
    <row r="56" spans="7:17" ht="12.75">
      <c r="G56" s="25"/>
      <c r="H56" s="26"/>
      <c r="I56" s="76"/>
      <c r="J56" s="25"/>
      <c r="K56" s="26"/>
      <c r="L56" s="76"/>
      <c r="M56" s="25"/>
      <c r="N56" s="26"/>
      <c r="O56" s="41">
        <f t="shared" si="5"/>
        <v>0</v>
      </c>
      <c r="P56" s="26"/>
      <c r="Q56" s="26"/>
    </row>
    <row r="57" spans="2:17" ht="12.75">
      <c r="B57" s="21" t="s">
        <v>5</v>
      </c>
      <c r="G57" s="25"/>
      <c r="H57" s="86"/>
      <c r="I57" s="76"/>
      <c r="J57" s="25"/>
      <c r="K57" s="26"/>
      <c r="L57" s="76"/>
      <c r="M57" s="25"/>
      <c r="N57" s="26"/>
      <c r="O57" s="76"/>
      <c r="P57" s="26"/>
      <c r="Q57" s="26"/>
    </row>
    <row r="58" spans="7:17" ht="12.75">
      <c r="G58" s="25"/>
      <c r="H58" s="86"/>
      <c r="I58" s="76"/>
      <c r="J58" s="28"/>
      <c r="K58" s="26"/>
      <c r="L58" s="76"/>
      <c r="M58" s="28"/>
      <c r="N58" s="26"/>
      <c r="O58" s="76"/>
      <c r="P58" s="26"/>
      <c r="Q58" s="26"/>
    </row>
    <row r="59" spans="2:17" ht="13.5" thickBot="1">
      <c r="B59" s="21" t="s">
        <v>6</v>
      </c>
      <c r="G59" s="77"/>
      <c r="H59" s="31"/>
      <c r="I59" s="78"/>
      <c r="J59" s="77"/>
      <c r="K59" s="31"/>
      <c r="L59" s="78"/>
      <c r="M59" s="77"/>
      <c r="N59" s="31"/>
      <c r="O59" s="78"/>
      <c r="P59" s="26"/>
      <c r="Q59" s="26"/>
    </row>
    <row r="60" spans="16:17" ht="12.75">
      <c r="P60" s="26"/>
      <c r="Q60" s="26"/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showZeros="0" zoomScaleSheetLayoutView="100" zoomScalePageLayoutView="0" workbookViewId="0" topLeftCell="A37">
      <selection activeCell="L36" sqref="L36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1.57421875" style="21" bestFit="1" customWidth="1"/>
    <col min="4" max="4" width="21.57421875" style="21" hidden="1" customWidth="1"/>
    <col min="5" max="5" width="3.57421875" style="21" bestFit="1" customWidth="1"/>
    <col min="6" max="8" width="9.140625" style="21" customWidth="1"/>
    <col min="9" max="9" width="9.421875" style="21" customWidth="1"/>
    <col min="10" max="13" width="9.140625" style="21" customWidth="1"/>
    <col min="14" max="14" width="9.00390625" style="21" customWidth="1"/>
    <col min="15" max="17" width="9.140625" style="21" customWidth="1"/>
    <col min="18" max="19" width="0" style="21" hidden="1" customWidth="1"/>
    <col min="20" max="16384" width="9.140625" style="21" customWidth="1"/>
  </cols>
  <sheetData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5" ht="15">
      <c r="A5" s="63" t="s">
        <v>352</v>
      </c>
    </row>
    <row r="6" ht="15.75" thickBot="1">
      <c r="A6" s="63"/>
    </row>
    <row r="7" spans="3:15" ht="13.5" thickBot="1">
      <c r="C7" s="64" t="s">
        <v>8</v>
      </c>
      <c r="D7" s="65"/>
      <c r="E7" s="65"/>
      <c r="F7" s="138">
        <v>38</v>
      </c>
      <c r="G7" s="104" t="s">
        <v>11</v>
      </c>
      <c r="H7" s="200"/>
      <c r="I7" s="201"/>
      <c r="J7" s="64" t="s">
        <v>11</v>
      </c>
      <c r="K7" s="200"/>
      <c r="L7" s="201"/>
      <c r="M7" s="64" t="s">
        <v>11</v>
      </c>
      <c r="N7" s="200"/>
      <c r="O7" s="201"/>
    </row>
    <row r="8" spans="7:17" ht="30" customHeight="1" thickBot="1">
      <c r="G8" s="202" t="s">
        <v>403</v>
      </c>
      <c r="H8" s="203"/>
      <c r="I8" s="204"/>
      <c r="J8" s="202" t="s">
        <v>404</v>
      </c>
      <c r="K8" s="203"/>
      <c r="L8" s="204"/>
      <c r="M8" s="202" t="s">
        <v>367</v>
      </c>
      <c r="N8" s="203"/>
      <c r="O8" s="204"/>
      <c r="P8" s="26"/>
      <c r="Q8" s="26"/>
    </row>
    <row r="9" spans="2:21" s="60" customFormat="1" ht="13.5" thickBot="1">
      <c r="B9" s="67" t="s">
        <v>0</v>
      </c>
      <c r="C9" s="68" t="s">
        <v>18</v>
      </c>
      <c r="D9" s="69"/>
      <c r="E9" s="69"/>
      <c r="F9" s="69" t="s">
        <v>1</v>
      </c>
      <c r="G9" s="67" t="s">
        <v>2</v>
      </c>
      <c r="H9" s="68" t="s">
        <v>3</v>
      </c>
      <c r="I9" s="70" t="s">
        <v>4</v>
      </c>
      <c r="J9" s="99" t="s">
        <v>2</v>
      </c>
      <c r="K9" s="68" t="s">
        <v>3</v>
      </c>
      <c r="L9" s="69" t="s">
        <v>4</v>
      </c>
      <c r="M9" s="99" t="s">
        <v>2</v>
      </c>
      <c r="N9" s="68" t="s">
        <v>3</v>
      </c>
      <c r="O9" s="69" t="s">
        <v>4</v>
      </c>
      <c r="P9" s="99" t="s">
        <v>7</v>
      </c>
      <c r="Q9" s="70" t="s">
        <v>2</v>
      </c>
      <c r="U9" s="21"/>
    </row>
    <row r="10" spans="1:19" ht="19.5" customHeight="1">
      <c r="A10" s="89">
        <f aca="true" t="shared" si="0" ref="A10:A45">IF(B10&gt;0,A9+1,"")</f>
        <v>1</v>
      </c>
      <c r="B10" s="145" t="s">
        <v>226</v>
      </c>
      <c r="C10" s="96" t="s">
        <v>20</v>
      </c>
      <c r="D10" s="96"/>
      <c r="E10" s="130" t="s">
        <v>38</v>
      </c>
      <c r="F10" s="146">
        <v>54</v>
      </c>
      <c r="G10" s="17">
        <v>21</v>
      </c>
      <c r="H10" s="18"/>
      <c r="I10" s="52">
        <f aca="true" t="shared" si="1" ref="I10:I46">IF(G10=0,0,$F$7+1-G10)</f>
        <v>18</v>
      </c>
      <c r="J10" s="17">
        <v>24</v>
      </c>
      <c r="K10" s="58" t="s">
        <v>439</v>
      </c>
      <c r="L10" s="52">
        <f aca="true" t="shared" si="2" ref="L10:L46">IF(J10=0,0,$F$7+1-J10)</f>
        <v>15</v>
      </c>
      <c r="M10" s="17">
        <v>19</v>
      </c>
      <c r="N10" s="18"/>
      <c r="O10" s="52">
        <f aca="true" t="shared" si="3" ref="O10:O45">IF(M10=0,0,$F$7+1-M10)</f>
        <v>20</v>
      </c>
      <c r="P10" s="10">
        <f aca="true" t="shared" si="4" ref="P10:P45">I10+L10+O10</f>
        <v>53</v>
      </c>
      <c r="Q10" s="41">
        <f aca="true" t="shared" si="5" ref="Q10:Q45">IF(P10=0,0,RANK(P10,$P$10:$P$46,0))</f>
        <v>20</v>
      </c>
      <c r="R10" s="21" t="str">
        <f aca="true" t="shared" si="6" ref="R10:S12">B10</f>
        <v>Brandon Quezada</v>
      </c>
      <c r="S10" s="21" t="str">
        <f t="shared" si="6"/>
        <v>Universitario</v>
      </c>
    </row>
    <row r="11" spans="1:19" ht="19.5" customHeight="1">
      <c r="A11" s="89">
        <f t="shared" si="0"/>
        <v>2</v>
      </c>
      <c r="B11" s="133" t="s">
        <v>223</v>
      </c>
      <c r="C11" s="129" t="s">
        <v>20</v>
      </c>
      <c r="D11" s="129"/>
      <c r="E11" s="130" t="s">
        <v>38</v>
      </c>
      <c r="F11" s="134">
        <v>50</v>
      </c>
      <c r="G11" s="10">
        <v>15</v>
      </c>
      <c r="H11" s="12"/>
      <c r="I11" s="42">
        <f t="shared" si="1"/>
        <v>24</v>
      </c>
      <c r="J11" s="10">
        <v>12</v>
      </c>
      <c r="K11" s="12" t="s">
        <v>440</v>
      </c>
      <c r="L11" s="42">
        <f t="shared" si="2"/>
        <v>27</v>
      </c>
      <c r="M11" s="37">
        <v>16</v>
      </c>
      <c r="N11" s="11"/>
      <c r="O11" s="42">
        <f t="shared" si="3"/>
        <v>23</v>
      </c>
      <c r="P11" s="10">
        <f t="shared" si="4"/>
        <v>74</v>
      </c>
      <c r="Q11" s="41">
        <f t="shared" si="5"/>
        <v>10</v>
      </c>
      <c r="R11" s="21" t="str">
        <f t="shared" si="6"/>
        <v>Joaquin Frivola</v>
      </c>
      <c r="S11" s="21" t="str">
        <f t="shared" si="6"/>
        <v>Universitario</v>
      </c>
    </row>
    <row r="12" spans="1:19" ht="19.5" customHeight="1">
      <c r="A12" s="89">
        <f t="shared" si="0"/>
        <v>3</v>
      </c>
      <c r="B12" s="133" t="s">
        <v>222</v>
      </c>
      <c r="C12" s="129" t="s">
        <v>20</v>
      </c>
      <c r="D12" s="129"/>
      <c r="E12" s="130" t="s">
        <v>38</v>
      </c>
      <c r="F12" s="134">
        <v>57</v>
      </c>
      <c r="G12" s="10">
        <v>17</v>
      </c>
      <c r="H12" s="11"/>
      <c r="I12" s="42">
        <f t="shared" si="1"/>
        <v>22</v>
      </c>
      <c r="J12" s="10">
        <v>14</v>
      </c>
      <c r="K12" s="12" t="s">
        <v>441</v>
      </c>
      <c r="L12" s="42">
        <f t="shared" si="2"/>
        <v>25</v>
      </c>
      <c r="M12" s="10">
        <v>12</v>
      </c>
      <c r="N12" s="11"/>
      <c r="O12" s="42">
        <f t="shared" si="3"/>
        <v>27</v>
      </c>
      <c r="P12" s="10">
        <f t="shared" si="4"/>
        <v>74</v>
      </c>
      <c r="Q12" s="41">
        <f t="shared" si="5"/>
        <v>10</v>
      </c>
      <c r="R12" s="21" t="str">
        <f t="shared" si="6"/>
        <v>Christian Soto</v>
      </c>
      <c r="S12" s="21" t="str">
        <f t="shared" si="6"/>
        <v>Universitario</v>
      </c>
    </row>
    <row r="13" spans="1:17" ht="19.5" customHeight="1">
      <c r="A13" s="89">
        <f t="shared" si="0"/>
        <v>4</v>
      </c>
      <c r="B13" s="133" t="s">
        <v>221</v>
      </c>
      <c r="C13" s="129" t="s">
        <v>20</v>
      </c>
      <c r="D13" s="129"/>
      <c r="E13" s="130" t="s">
        <v>37</v>
      </c>
      <c r="F13" s="134">
        <v>59</v>
      </c>
      <c r="G13" s="37">
        <v>14</v>
      </c>
      <c r="H13" s="12"/>
      <c r="I13" s="42">
        <f t="shared" si="1"/>
        <v>25</v>
      </c>
      <c r="J13" s="10">
        <v>10</v>
      </c>
      <c r="K13" s="12" t="s">
        <v>442</v>
      </c>
      <c r="L13" s="42">
        <f t="shared" si="2"/>
        <v>29</v>
      </c>
      <c r="M13" s="10">
        <v>4</v>
      </c>
      <c r="N13" s="12"/>
      <c r="O13" s="42">
        <f t="shared" si="3"/>
        <v>35</v>
      </c>
      <c r="P13" s="10">
        <f t="shared" si="4"/>
        <v>89</v>
      </c>
      <c r="Q13" s="41">
        <f t="shared" si="5"/>
        <v>5</v>
      </c>
    </row>
    <row r="14" spans="1:19" ht="19.5" customHeight="1">
      <c r="A14" s="89">
        <f t="shared" si="0"/>
        <v>5</v>
      </c>
      <c r="B14" s="133" t="s">
        <v>79</v>
      </c>
      <c r="C14" s="129" t="s">
        <v>87</v>
      </c>
      <c r="D14" s="129"/>
      <c r="E14" s="132" t="s">
        <v>37</v>
      </c>
      <c r="F14" s="134">
        <v>100</v>
      </c>
      <c r="G14" s="10">
        <v>1</v>
      </c>
      <c r="H14" s="12">
        <v>42.73</v>
      </c>
      <c r="I14" s="42">
        <f t="shared" si="1"/>
        <v>38</v>
      </c>
      <c r="J14" s="10">
        <v>1</v>
      </c>
      <c r="K14" s="192">
        <v>23444</v>
      </c>
      <c r="L14" s="42">
        <f t="shared" si="2"/>
        <v>38</v>
      </c>
      <c r="M14" s="10"/>
      <c r="N14" s="12"/>
      <c r="O14" s="42">
        <f t="shared" si="3"/>
        <v>0</v>
      </c>
      <c r="P14" s="10">
        <f t="shared" si="4"/>
        <v>76</v>
      </c>
      <c r="Q14" s="41">
        <f t="shared" si="5"/>
        <v>9</v>
      </c>
      <c r="R14" s="21" t="str">
        <f aca="true" t="shared" si="7" ref="R14:R24">B14</f>
        <v>Emanuel Silva</v>
      </c>
      <c r="S14" s="21" t="str">
        <f aca="true" t="shared" si="8" ref="S14:S24">C14</f>
        <v>Renegados</v>
      </c>
    </row>
    <row r="15" spans="1:19" ht="19.5" customHeight="1">
      <c r="A15" s="89">
        <f t="shared" si="0"/>
        <v>6</v>
      </c>
      <c r="B15" s="133" t="s">
        <v>294</v>
      </c>
      <c r="C15" s="129" t="s">
        <v>87</v>
      </c>
      <c r="D15" s="129"/>
      <c r="E15" s="132" t="s">
        <v>37</v>
      </c>
      <c r="F15" s="134">
        <v>107</v>
      </c>
      <c r="G15" s="10"/>
      <c r="H15" s="11"/>
      <c r="I15" s="42">
        <f t="shared" si="1"/>
        <v>0</v>
      </c>
      <c r="J15" s="10"/>
      <c r="K15" s="11"/>
      <c r="L15" s="42">
        <f t="shared" si="2"/>
        <v>0</v>
      </c>
      <c r="M15" s="10">
        <v>10</v>
      </c>
      <c r="N15" s="11"/>
      <c r="O15" s="42">
        <f t="shared" si="3"/>
        <v>29</v>
      </c>
      <c r="P15" s="10">
        <f t="shared" si="4"/>
        <v>29</v>
      </c>
      <c r="Q15" s="41">
        <f t="shared" si="5"/>
        <v>31</v>
      </c>
      <c r="R15" s="21" t="str">
        <f t="shared" si="7"/>
        <v>Nelson Escobar</v>
      </c>
      <c r="S15" s="21" t="str">
        <f t="shared" si="8"/>
        <v>Renegados</v>
      </c>
    </row>
    <row r="16" spans="1:19" ht="19.5" customHeight="1">
      <c r="A16" s="89">
        <f t="shared" si="0"/>
        <v>7</v>
      </c>
      <c r="B16" s="142" t="s">
        <v>68</v>
      </c>
      <c r="C16" s="132" t="s">
        <v>25</v>
      </c>
      <c r="D16" s="49"/>
      <c r="E16" s="132" t="s">
        <v>37</v>
      </c>
      <c r="F16" s="42">
        <v>133</v>
      </c>
      <c r="G16" s="10">
        <v>4</v>
      </c>
      <c r="H16" s="11"/>
      <c r="I16" s="42">
        <f t="shared" si="1"/>
        <v>35</v>
      </c>
      <c r="J16" s="10">
        <v>5</v>
      </c>
      <c r="K16" s="12" t="s">
        <v>443</v>
      </c>
      <c r="L16" s="42">
        <f t="shared" si="2"/>
        <v>34</v>
      </c>
      <c r="M16" s="10">
        <v>2</v>
      </c>
      <c r="N16" s="11"/>
      <c r="O16" s="42">
        <f t="shared" si="3"/>
        <v>37</v>
      </c>
      <c r="P16" s="195">
        <f t="shared" si="4"/>
        <v>106</v>
      </c>
      <c r="Q16" s="196">
        <f t="shared" si="5"/>
        <v>1</v>
      </c>
      <c r="R16" s="21" t="str">
        <f t="shared" si="7"/>
        <v>Gonzalo Villablanca</v>
      </c>
      <c r="S16" s="21" t="str">
        <f t="shared" si="8"/>
        <v>Escuela Nacional</v>
      </c>
    </row>
    <row r="17" spans="1:19" ht="19.5" customHeight="1">
      <c r="A17" s="89">
        <f t="shared" si="0"/>
        <v>8</v>
      </c>
      <c r="B17" s="133" t="s">
        <v>172</v>
      </c>
      <c r="C17" s="129" t="s">
        <v>228</v>
      </c>
      <c r="D17" s="129"/>
      <c r="E17" s="132" t="s">
        <v>37</v>
      </c>
      <c r="F17" s="134">
        <v>171</v>
      </c>
      <c r="G17" s="10">
        <v>6</v>
      </c>
      <c r="H17" s="11"/>
      <c r="I17" s="42">
        <f t="shared" si="1"/>
        <v>33</v>
      </c>
      <c r="J17" s="10">
        <v>7</v>
      </c>
      <c r="K17" s="12" t="s">
        <v>445</v>
      </c>
      <c r="L17" s="42">
        <f t="shared" si="2"/>
        <v>32</v>
      </c>
      <c r="M17" s="10">
        <v>5</v>
      </c>
      <c r="N17" s="12"/>
      <c r="O17" s="42">
        <f t="shared" si="3"/>
        <v>34</v>
      </c>
      <c r="P17" s="195">
        <f t="shared" si="4"/>
        <v>99</v>
      </c>
      <c r="Q17" s="196">
        <f t="shared" si="5"/>
        <v>3</v>
      </c>
      <c r="R17" s="21" t="str">
        <f t="shared" si="7"/>
        <v>Martin Amigo</v>
      </c>
      <c r="S17" s="21" t="str">
        <f t="shared" si="8"/>
        <v>Team Diaz</v>
      </c>
    </row>
    <row r="18" spans="1:19" ht="19.5" customHeight="1">
      <c r="A18" s="89">
        <f t="shared" si="0"/>
        <v>9</v>
      </c>
      <c r="B18" s="133" t="s">
        <v>319</v>
      </c>
      <c r="C18" s="129" t="s">
        <v>228</v>
      </c>
      <c r="D18" s="129"/>
      <c r="E18" s="130" t="s">
        <v>37</v>
      </c>
      <c r="F18" s="134">
        <v>174</v>
      </c>
      <c r="G18" s="10">
        <v>25</v>
      </c>
      <c r="H18" s="12"/>
      <c r="I18" s="42">
        <f t="shared" si="1"/>
        <v>14</v>
      </c>
      <c r="J18" s="10">
        <v>28</v>
      </c>
      <c r="K18" s="12" t="s">
        <v>446</v>
      </c>
      <c r="L18" s="42">
        <f t="shared" si="2"/>
        <v>11</v>
      </c>
      <c r="M18" s="10">
        <v>23</v>
      </c>
      <c r="N18" s="12"/>
      <c r="O18" s="42">
        <f t="shared" si="3"/>
        <v>16</v>
      </c>
      <c r="P18" s="10">
        <f t="shared" si="4"/>
        <v>41</v>
      </c>
      <c r="Q18" s="41">
        <f t="shared" si="5"/>
        <v>24</v>
      </c>
      <c r="R18" s="21" t="str">
        <f t="shared" si="7"/>
        <v>Eduardo Vidal</v>
      </c>
      <c r="S18" s="21" t="str">
        <f t="shared" si="8"/>
        <v>Team Diaz</v>
      </c>
    </row>
    <row r="19" spans="1:19" ht="19.5" customHeight="1">
      <c r="A19" s="89">
        <f t="shared" si="0"/>
        <v>10</v>
      </c>
      <c r="B19" s="133" t="s">
        <v>82</v>
      </c>
      <c r="C19" s="129" t="s">
        <v>22</v>
      </c>
      <c r="D19" s="129"/>
      <c r="E19" s="130" t="s">
        <v>38</v>
      </c>
      <c r="F19" s="134">
        <v>204</v>
      </c>
      <c r="G19" s="10">
        <v>11</v>
      </c>
      <c r="H19" s="12"/>
      <c r="I19" s="42">
        <f t="shared" si="1"/>
        <v>28</v>
      </c>
      <c r="J19" s="10">
        <v>11</v>
      </c>
      <c r="K19" s="12" t="s">
        <v>447</v>
      </c>
      <c r="L19" s="42">
        <f t="shared" si="2"/>
        <v>28</v>
      </c>
      <c r="M19" s="10">
        <v>6</v>
      </c>
      <c r="N19" s="11"/>
      <c r="O19" s="42">
        <f t="shared" si="3"/>
        <v>33</v>
      </c>
      <c r="P19" s="10">
        <f t="shared" si="4"/>
        <v>89</v>
      </c>
      <c r="Q19" s="41">
        <f t="shared" si="5"/>
        <v>5</v>
      </c>
      <c r="R19" s="21" t="str">
        <f t="shared" si="7"/>
        <v>Nicolas Albornoz</v>
      </c>
      <c r="S19" s="21" t="str">
        <f t="shared" si="8"/>
        <v>Leones Rojos</v>
      </c>
    </row>
    <row r="20" spans="1:19" ht="19.5" customHeight="1">
      <c r="A20" s="89">
        <f t="shared" si="0"/>
        <v>11</v>
      </c>
      <c r="B20" s="133" t="s">
        <v>289</v>
      </c>
      <c r="C20" s="129" t="s">
        <v>23</v>
      </c>
      <c r="D20" s="129"/>
      <c r="E20" s="130" t="s">
        <v>38</v>
      </c>
      <c r="F20" s="134">
        <v>242</v>
      </c>
      <c r="G20" s="10">
        <v>28</v>
      </c>
      <c r="H20" s="11"/>
      <c r="I20" s="42">
        <f t="shared" si="1"/>
        <v>11</v>
      </c>
      <c r="J20" s="10">
        <v>27</v>
      </c>
      <c r="K20" s="12" t="s">
        <v>448</v>
      </c>
      <c r="L20" s="42">
        <f t="shared" si="2"/>
        <v>12</v>
      </c>
      <c r="M20" s="10">
        <v>22</v>
      </c>
      <c r="N20" s="11"/>
      <c r="O20" s="42">
        <f t="shared" si="3"/>
        <v>17</v>
      </c>
      <c r="P20" s="10">
        <f t="shared" si="4"/>
        <v>40</v>
      </c>
      <c r="Q20" s="41">
        <f t="shared" si="5"/>
        <v>25</v>
      </c>
      <c r="R20" s="21" t="str">
        <f t="shared" si="7"/>
        <v>Cristobal Fuentes</v>
      </c>
      <c r="S20" s="21" t="str">
        <f t="shared" si="8"/>
        <v>Colo Colo</v>
      </c>
    </row>
    <row r="21" spans="1:19" ht="19.5" customHeight="1">
      <c r="A21" s="89">
        <f t="shared" si="0"/>
        <v>12</v>
      </c>
      <c r="B21" s="142" t="s">
        <v>171</v>
      </c>
      <c r="C21" s="132" t="s">
        <v>23</v>
      </c>
      <c r="D21" s="49"/>
      <c r="E21" s="132" t="s">
        <v>37</v>
      </c>
      <c r="F21" s="42">
        <v>250</v>
      </c>
      <c r="G21" s="10">
        <v>26</v>
      </c>
      <c r="H21" s="12"/>
      <c r="I21" s="42">
        <f t="shared" si="1"/>
        <v>13</v>
      </c>
      <c r="J21" s="10"/>
      <c r="K21" s="11"/>
      <c r="L21" s="42">
        <f t="shared" si="2"/>
        <v>0</v>
      </c>
      <c r="M21" s="10">
        <v>13</v>
      </c>
      <c r="N21" s="11"/>
      <c r="O21" s="42">
        <f t="shared" si="3"/>
        <v>26</v>
      </c>
      <c r="P21" s="10">
        <f t="shared" si="4"/>
        <v>39</v>
      </c>
      <c r="Q21" s="41">
        <f t="shared" si="5"/>
        <v>26</v>
      </c>
      <c r="R21" s="21" t="str">
        <f t="shared" si="7"/>
        <v>Matias Moscoso</v>
      </c>
      <c r="S21" s="21" t="str">
        <f t="shared" si="8"/>
        <v>Colo Colo</v>
      </c>
    </row>
    <row r="22" spans="1:19" ht="19.5" customHeight="1">
      <c r="A22" s="89">
        <f t="shared" si="0"/>
        <v>13</v>
      </c>
      <c r="B22" s="133" t="s">
        <v>301</v>
      </c>
      <c r="C22" s="129" t="s">
        <v>98</v>
      </c>
      <c r="D22" s="129"/>
      <c r="E22" s="130" t="s">
        <v>37</v>
      </c>
      <c r="F22" s="134">
        <v>260</v>
      </c>
      <c r="G22" s="10"/>
      <c r="H22" s="12"/>
      <c r="I22" s="42">
        <f t="shared" si="1"/>
        <v>0</v>
      </c>
      <c r="J22" s="10"/>
      <c r="K22" s="12"/>
      <c r="L22" s="42">
        <f t="shared" si="2"/>
        <v>0</v>
      </c>
      <c r="M22" s="10">
        <v>21</v>
      </c>
      <c r="N22" s="12"/>
      <c r="O22" s="42">
        <f t="shared" si="3"/>
        <v>18</v>
      </c>
      <c r="P22" s="10">
        <f t="shared" si="4"/>
        <v>18</v>
      </c>
      <c r="Q22" s="41">
        <f t="shared" si="5"/>
        <v>33</v>
      </c>
      <c r="R22" s="21" t="str">
        <f t="shared" si="7"/>
        <v>Juan Pablo Inostroza</v>
      </c>
      <c r="S22" s="21" t="str">
        <f t="shared" si="8"/>
        <v>Boosted</v>
      </c>
    </row>
    <row r="23" spans="1:19" ht="19.5" customHeight="1">
      <c r="A23" s="89">
        <f t="shared" si="0"/>
        <v>14</v>
      </c>
      <c r="B23" s="147" t="s">
        <v>230</v>
      </c>
      <c r="C23" s="129" t="s">
        <v>98</v>
      </c>
      <c r="D23" s="129"/>
      <c r="E23" s="130" t="s">
        <v>38</v>
      </c>
      <c r="F23" s="134">
        <v>262</v>
      </c>
      <c r="G23" s="10">
        <v>13</v>
      </c>
      <c r="H23" s="11"/>
      <c r="I23" s="42">
        <f t="shared" si="1"/>
        <v>26</v>
      </c>
      <c r="J23" s="10">
        <v>15</v>
      </c>
      <c r="K23" s="12" t="s">
        <v>449</v>
      </c>
      <c r="L23" s="42">
        <f t="shared" si="2"/>
        <v>24</v>
      </c>
      <c r="M23" s="10"/>
      <c r="N23" s="11"/>
      <c r="O23" s="42">
        <f t="shared" si="3"/>
        <v>0</v>
      </c>
      <c r="P23" s="10">
        <f t="shared" si="4"/>
        <v>50</v>
      </c>
      <c r="Q23" s="41">
        <f t="shared" si="5"/>
        <v>21</v>
      </c>
      <c r="R23" s="21" t="str">
        <f t="shared" si="7"/>
        <v>Bastian Salguero</v>
      </c>
      <c r="S23" s="21" t="str">
        <f t="shared" si="8"/>
        <v>Boosted</v>
      </c>
    </row>
    <row r="24" spans="1:19" ht="19.5" customHeight="1">
      <c r="A24" s="89">
        <f t="shared" si="0"/>
        <v>15</v>
      </c>
      <c r="B24" s="133" t="s">
        <v>78</v>
      </c>
      <c r="C24" s="129" t="s">
        <v>98</v>
      </c>
      <c r="D24" s="129"/>
      <c r="E24" s="132" t="s">
        <v>37</v>
      </c>
      <c r="F24" s="134">
        <v>268</v>
      </c>
      <c r="G24" s="10"/>
      <c r="H24" s="11"/>
      <c r="I24" s="42">
        <f t="shared" si="1"/>
        <v>0</v>
      </c>
      <c r="J24" s="10"/>
      <c r="K24" s="11"/>
      <c r="L24" s="42">
        <f t="shared" si="2"/>
        <v>0</v>
      </c>
      <c r="M24" s="10"/>
      <c r="N24" s="11"/>
      <c r="O24" s="42">
        <f t="shared" si="3"/>
        <v>0</v>
      </c>
      <c r="P24" s="10">
        <f t="shared" si="4"/>
        <v>0</v>
      </c>
      <c r="Q24" s="41">
        <f t="shared" si="5"/>
        <v>0</v>
      </c>
      <c r="R24" s="21" t="str">
        <f t="shared" si="7"/>
        <v>Paulo Verdugo</v>
      </c>
      <c r="S24" s="21" t="str">
        <f t="shared" si="8"/>
        <v>Boosted</v>
      </c>
    </row>
    <row r="25" spans="1:17" ht="19.5" customHeight="1">
      <c r="A25" s="89">
        <f t="shared" si="0"/>
        <v>16</v>
      </c>
      <c r="B25" s="133" t="s">
        <v>229</v>
      </c>
      <c r="C25" s="129" t="s">
        <v>98</v>
      </c>
      <c r="D25" s="129"/>
      <c r="E25" s="130" t="s">
        <v>38</v>
      </c>
      <c r="F25" s="134">
        <v>277</v>
      </c>
      <c r="G25" s="10">
        <v>22</v>
      </c>
      <c r="H25" s="11"/>
      <c r="I25" s="42">
        <f t="shared" si="1"/>
        <v>17</v>
      </c>
      <c r="J25" s="10">
        <v>18</v>
      </c>
      <c r="K25" s="12" t="s">
        <v>450</v>
      </c>
      <c r="L25" s="42">
        <f t="shared" si="2"/>
        <v>21</v>
      </c>
      <c r="M25" s="10">
        <v>9</v>
      </c>
      <c r="N25" s="11"/>
      <c r="O25" s="42">
        <f t="shared" si="3"/>
        <v>30</v>
      </c>
      <c r="P25" s="10">
        <f t="shared" si="4"/>
        <v>68</v>
      </c>
      <c r="Q25" s="41">
        <f t="shared" si="5"/>
        <v>16</v>
      </c>
    </row>
    <row r="26" spans="1:17" ht="19.5" customHeight="1">
      <c r="A26" s="89">
        <f t="shared" si="0"/>
        <v>17</v>
      </c>
      <c r="B26" s="129" t="s">
        <v>249</v>
      </c>
      <c r="C26" s="129" t="s">
        <v>324</v>
      </c>
      <c r="D26" s="129"/>
      <c r="E26" s="130" t="s">
        <v>37</v>
      </c>
      <c r="F26" s="131">
        <v>370</v>
      </c>
      <c r="G26" s="10">
        <v>9</v>
      </c>
      <c r="H26" s="11"/>
      <c r="I26" s="42">
        <f t="shared" si="1"/>
        <v>30</v>
      </c>
      <c r="J26" s="10">
        <v>19</v>
      </c>
      <c r="K26" s="12" t="s">
        <v>451</v>
      </c>
      <c r="L26" s="42">
        <f t="shared" si="2"/>
        <v>20</v>
      </c>
      <c r="M26" s="10"/>
      <c r="N26" s="11"/>
      <c r="O26" s="42">
        <f t="shared" si="3"/>
        <v>0</v>
      </c>
      <c r="P26" s="10">
        <f t="shared" si="4"/>
        <v>50</v>
      </c>
      <c r="Q26" s="41">
        <f t="shared" si="5"/>
        <v>21</v>
      </c>
    </row>
    <row r="27" spans="1:17" ht="19.5" customHeight="1">
      <c r="A27" s="89">
        <f t="shared" si="0"/>
        <v>18</v>
      </c>
      <c r="B27" s="129" t="s">
        <v>253</v>
      </c>
      <c r="C27" s="129" t="s">
        <v>324</v>
      </c>
      <c r="D27" s="129"/>
      <c r="E27" s="130" t="s">
        <v>38</v>
      </c>
      <c r="F27" s="131">
        <v>375</v>
      </c>
      <c r="G27" s="10">
        <v>23</v>
      </c>
      <c r="H27" s="11"/>
      <c r="I27" s="42">
        <f t="shared" si="1"/>
        <v>16</v>
      </c>
      <c r="J27" s="10">
        <v>25</v>
      </c>
      <c r="K27" s="12" t="s">
        <v>452</v>
      </c>
      <c r="L27" s="42">
        <f t="shared" si="2"/>
        <v>14</v>
      </c>
      <c r="M27" s="10">
        <v>14</v>
      </c>
      <c r="N27" s="11"/>
      <c r="O27" s="42">
        <f t="shared" si="3"/>
        <v>25</v>
      </c>
      <c r="P27" s="10">
        <f t="shared" si="4"/>
        <v>55</v>
      </c>
      <c r="Q27" s="41">
        <f t="shared" si="5"/>
        <v>19</v>
      </c>
    </row>
    <row r="28" spans="1:17" ht="19.5" customHeight="1">
      <c r="A28" s="89">
        <f t="shared" si="0"/>
        <v>19</v>
      </c>
      <c r="B28" s="132" t="s">
        <v>243</v>
      </c>
      <c r="C28" s="132" t="s">
        <v>136</v>
      </c>
      <c r="D28" s="49"/>
      <c r="E28" s="130" t="s">
        <v>38</v>
      </c>
      <c r="F28" s="41">
        <v>580</v>
      </c>
      <c r="G28" s="10">
        <v>24</v>
      </c>
      <c r="H28" s="11"/>
      <c r="I28" s="42">
        <f t="shared" si="1"/>
        <v>15</v>
      </c>
      <c r="J28" s="10">
        <v>26</v>
      </c>
      <c r="K28" s="12" t="s">
        <v>453</v>
      </c>
      <c r="L28" s="42">
        <f t="shared" si="2"/>
        <v>13</v>
      </c>
      <c r="M28" s="10">
        <v>17</v>
      </c>
      <c r="N28" s="11"/>
      <c r="O28" s="42">
        <f t="shared" si="3"/>
        <v>22</v>
      </c>
      <c r="P28" s="10">
        <f t="shared" si="4"/>
        <v>50</v>
      </c>
      <c r="Q28" s="41">
        <f t="shared" si="5"/>
        <v>21</v>
      </c>
    </row>
    <row r="29" spans="1:17" ht="19.5" customHeight="1">
      <c r="A29" s="89">
        <f t="shared" si="0"/>
        <v>20</v>
      </c>
      <c r="B29" s="129" t="s">
        <v>137</v>
      </c>
      <c r="C29" s="129" t="s">
        <v>136</v>
      </c>
      <c r="D29" s="129"/>
      <c r="E29" s="132" t="s">
        <v>37</v>
      </c>
      <c r="F29" s="131">
        <v>588</v>
      </c>
      <c r="G29" s="10">
        <v>30</v>
      </c>
      <c r="H29" s="11"/>
      <c r="I29" s="42">
        <f t="shared" si="1"/>
        <v>9</v>
      </c>
      <c r="J29" s="10">
        <v>30</v>
      </c>
      <c r="K29" s="12" t="s">
        <v>454</v>
      </c>
      <c r="L29" s="42">
        <f t="shared" si="2"/>
        <v>9</v>
      </c>
      <c r="M29" s="10">
        <v>24</v>
      </c>
      <c r="N29" s="11"/>
      <c r="O29" s="42">
        <f t="shared" si="3"/>
        <v>15</v>
      </c>
      <c r="P29" s="10">
        <f t="shared" si="4"/>
        <v>33</v>
      </c>
      <c r="Q29" s="41">
        <f t="shared" si="5"/>
        <v>30</v>
      </c>
    </row>
    <row r="30" spans="1:17" ht="19.5" customHeight="1">
      <c r="A30" s="89">
        <f t="shared" si="0"/>
        <v>21</v>
      </c>
      <c r="B30" s="129" t="s">
        <v>340</v>
      </c>
      <c r="C30" s="129" t="s">
        <v>341</v>
      </c>
      <c r="D30" s="129"/>
      <c r="E30" s="130" t="s">
        <v>38</v>
      </c>
      <c r="F30" s="131">
        <v>679</v>
      </c>
      <c r="G30" s="10">
        <v>27</v>
      </c>
      <c r="H30" s="11"/>
      <c r="I30" s="42">
        <f t="shared" si="1"/>
        <v>12</v>
      </c>
      <c r="J30" s="10">
        <v>29</v>
      </c>
      <c r="K30" s="12" t="s">
        <v>455</v>
      </c>
      <c r="L30" s="42">
        <f t="shared" si="2"/>
        <v>10</v>
      </c>
      <c r="M30" s="10"/>
      <c r="N30" s="11"/>
      <c r="O30" s="42">
        <f t="shared" si="3"/>
        <v>0</v>
      </c>
      <c r="P30" s="10">
        <f t="shared" si="4"/>
        <v>22</v>
      </c>
      <c r="Q30" s="41">
        <f t="shared" si="5"/>
        <v>32</v>
      </c>
    </row>
    <row r="31" spans="1:17" ht="19.5" customHeight="1">
      <c r="A31" s="89">
        <f t="shared" si="0"/>
        <v>22</v>
      </c>
      <c r="B31" s="129" t="s">
        <v>127</v>
      </c>
      <c r="C31" s="129" t="s">
        <v>81</v>
      </c>
      <c r="D31" s="129"/>
      <c r="E31" s="130" t="s">
        <v>38</v>
      </c>
      <c r="F31" s="131">
        <v>760</v>
      </c>
      <c r="G31" s="10">
        <v>18</v>
      </c>
      <c r="H31" s="11"/>
      <c r="I31" s="42">
        <f t="shared" si="1"/>
        <v>21</v>
      </c>
      <c r="J31" s="10">
        <v>22</v>
      </c>
      <c r="K31" s="12" t="s">
        <v>368</v>
      </c>
      <c r="L31" s="42">
        <f t="shared" si="2"/>
        <v>17</v>
      </c>
      <c r="M31" s="10">
        <v>8</v>
      </c>
      <c r="N31" s="11"/>
      <c r="O31" s="42">
        <f t="shared" si="3"/>
        <v>31</v>
      </c>
      <c r="P31" s="10">
        <f t="shared" si="4"/>
        <v>69</v>
      </c>
      <c r="Q31" s="41">
        <f t="shared" si="5"/>
        <v>15</v>
      </c>
    </row>
    <row r="32" spans="1:17" ht="19.5" customHeight="1">
      <c r="A32" s="89">
        <f t="shared" si="0"/>
        <v>23</v>
      </c>
      <c r="B32" s="129" t="s">
        <v>337</v>
      </c>
      <c r="C32" s="129" t="s">
        <v>81</v>
      </c>
      <c r="D32" s="129"/>
      <c r="E32" s="132" t="s">
        <v>37</v>
      </c>
      <c r="F32" s="131">
        <v>778</v>
      </c>
      <c r="G32" s="10"/>
      <c r="H32" s="11"/>
      <c r="I32" s="42">
        <f t="shared" si="1"/>
        <v>0</v>
      </c>
      <c r="J32" s="10"/>
      <c r="K32" s="11"/>
      <c r="L32" s="42">
        <f t="shared" si="2"/>
        <v>0</v>
      </c>
      <c r="M32" s="10"/>
      <c r="N32" s="11"/>
      <c r="O32" s="42">
        <f t="shared" si="3"/>
        <v>0</v>
      </c>
      <c r="P32" s="10">
        <f t="shared" si="4"/>
        <v>0</v>
      </c>
      <c r="Q32" s="41">
        <f t="shared" si="5"/>
        <v>0</v>
      </c>
    </row>
    <row r="33" spans="1:17" ht="19.5" customHeight="1">
      <c r="A33" s="89">
        <f t="shared" si="0"/>
        <v>24</v>
      </c>
      <c r="B33" s="129" t="s">
        <v>100</v>
      </c>
      <c r="C33" s="129" t="s">
        <v>169</v>
      </c>
      <c r="D33" s="129"/>
      <c r="E33" s="132" t="s">
        <v>37</v>
      </c>
      <c r="F33" s="131">
        <v>821</v>
      </c>
      <c r="G33" s="10">
        <v>7</v>
      </c>
      <c r="H33" s="11"/>
      <c r="I33" s="42">
        <f t="shared" si="1"/>
        <v>32</v>
      </c>
      <c r="J33" s="10">
        <v>8</v>
      </c>
      <c r="K33" s="12" t="s">
        <v>456</v>
      </c>
      <c r="L33" s="42">
        <f t="shared" si="2"/>
        <v>31</v>
      </c>
      <c r="M33" s="10">
        <v>18</v>
      </c>
      <c r="N33" s="11"/>
      <c r="O33" s="42">
        <f t="shared" si="3"/>
        <v>21</v>
      </c>
      <c r="P33" s="10">
        <f t="shared" si="4"/>
        <v>84</v>
      </c>
      <c r="Q33" s="41">
        <f t="shared" si="5"/>
        <v>7</v>
      </c>
    </row>
    <row r="34" spans="1:17" ht="19.5" customHeight="1">
      <c r="A34" s="89">
        <f t="shared" si="0"/>
        <v>25</v>
      </c>
      <c r="B34" s="129" t="s">
        <v>354</v>
      </c>
      <c r="C34" s="129" t="s">
        <v>353</v>
      </c>
      <c r="D34" s="129"/>
      <c r="E34" s="130" t="s">
        <v>37</v>
      </c>
      <c r="F34" s="131">
        <v>820</v>
      </c>
      <c r="G34" s="10"/>
      <c r="H34" s="11"/>
      <c r="I34" s="42">
        <f t="shared" si="1"/>
        <v>0</v>
      </c>
      <c r="J34" s="10">
        <v>3</v>
      </c>
      <c r="K34" s="12" t="s">
        <v>457</v>
      </c>
      <c r="L34" s="42">
        <f t="shared" si="2"/>
        <v>36</v>
      </c>
      <c r="M34" s="10"/>
      <c r="N34" s="11"/>
      <c r="O34" s="42">
        <f t="shared" si="3"/>
        <v>0</v>
      </c>
      <c r="P34" s="10">
        <f t="shared" si="4"/>
        <v>36</v>
      </c>
      <c r="Q34" s="41">
        <f t="shared" si="5"/>
        <v>28</v>
      </c>
    </row>
    <row r="35" spans="1:17" ht="19.5" customHeight="1">
      <c r="A35" s="89">
        <f t="shared" si="0"/>
        <v>26</v>
      </c>
      <c r="B35" s="129" t="s">
        <v>225</v>
      </c>
      <c r="C35" s="129" t="s">
        <v>169</v>
      </c>
      <c r="D35" s="129"/>
      <c r="E35" s="130" t="s">
        <v>38</v>
      </c>
      <c r="F35" s="131">
        <v>827</v>
      </c>
      <c r="G35" s="10">
        <v>20</v>
      </c>
      <c r="H35" s="11"/>
      <c r="I35" s="42">
        <f t="shared" si="1"/>
        <v>19</v>
      </c>
      <c r="J35" s="10">
        <v>21</v>
      </c>
      <c r="K35" s="12" t="s">
        <v>458</v>
      </c>
      <c r="L35" s="42">
        <f t="shared" si="2"/>
        <v>18</v>
      </c>
      <c r="M35" s="10">
        <v>11</v>
      </c>
      <c r="N35" s="11"/>
      <c r="O35" s="42">
        <f t="shared" si="3"/>
        <v>28</v>
      </c>
      <c r="P35" s="10">
        <f t="shared" si="4"/>
        <v>65</v>
      </c>
      <c r="Q35" s="41">
        <f t="shared" si="5"/>
        <v>17</v>
      </c>
    </row>
    <row r="36" spans="1:17" ht="19.5" customHeight="1">
      <c r="A36" s="89">
        <f t="shared" si="0"/>
        <v>27</v>
      </c>
      <c r="B36" s="129" t="s">
        <v>30</v>
      </c>
      <c r="C36" s="129" t="s">
        <v>169</v>
      </c>
      <c r="D36" s="129"/>
      <c r="E36" s="132" t="s">
        <v>37</v>
      </c>
      <c r="F36" s="131">
        <v>830</v>
      </c>
      <c r="G36" s="10">
        <v>2</v>
      </c>
      <c r="H36" s="11"/>
      <c r="I36" s="42">
        <f t="shared" si="1"/>
        <v>37</v>
      </c>
      <c r="J36" s="10">
        <v>4</v>
      </c>
      <c r="K36" s="12" t="s">
        <v>459</v>
      </c>
      <c r="L36" s="42">
        <f t="shared" si="2"/>
        <v>35</v>
      </c>
      <c r="M36" s="10"/>
      <c r="N36" s="11"/>
      <c r="O36" s="42">
        <f t="shared" si="3"/>
        <v>0</v>
      </c>
      <c r="P36" s="10">
        <f t="shared" si="4"/>
        <v>72</v>
      </c>
      <c r="Q36" s="41">
        <f t="shared" si="5"/>
        <v>13</v>
      </c>
    </row>
    <row r="37" spans="1:17" ht="19.5" customHeight="1">
      <c r="A37" s="89">
        <f t="shared" si="0"/>
        <v>28</v>
      </c>
      <c r="B37" s="129" t="s">
        <v>224</v>
      </c>
      <c r="C37" s="129" t="s">
        <v>169</v>
      </c>
      <c r="D37" s="129"/>
      <c r="E37" s="130" t="s">
        <v>38</v>
      </c>
      <c r="F37" s="131">
        <v>832</v>
      </c>
      <c r="G37" s="10">
        <v>16</v>
      </c>
      <c r="H37" s="11"/>
      <c r="I37" s="42">
        <f t="shared" si="1"/>
        <v>23</v>
      </c>
      <c r="J37" s="10">
        <v>16</v>
      </c>
      <c r="K37" s="12" t="s">
        <v>460</v>
      </c>
      <c r="L37" s="42">
        <f t="shared" si="2"/>
        <v>23</v>
      </c>
      <c r="M37" s="10">
        <v>15</v>
      </c>
      <c r="N37" s="11"/>
      <c r="O37" s="42">
        <f t="shared" si="3"/>
        <v>24</v>
      </c>
      <c r="P37" s="10">
        <f t="shared" si="4"/>
        <v>70</v>
      </c>
      <c r="Q37" s="41">
        <f t="shared" si="5"/>
        <v>14</v>
      </c>
    </row>
    <row r="38" spans="1:17" ht="19.5" customHeight="1">
      <c r="A38" s="89">
        <f t="shared" si="0"/>
        <v>29</v>
      </c>
      <c r="B38" s="129" t="s">
        <v>47</v>
      </c>
      <c r="C38" s="129" t="s">
        <v>170</v>
      </c>
      <c r="D38" s="129"/>
      <c r="E38" s="132" t="s">
        <v>37</v>
      </c>
      <c r="F38" s="131">
        <v>901</v>
      </c>
      <c r="G38" s="10">
        <v>3</v>
      </c>
      <c r="H38" s="11"/>
      <c r="I38" s="42">
        <f t="shared" si="1"/>
        <v>36</v>
      </c>
      <c r="J38" s="10">
        <v>2</v>
      </c>
      <c r="K38" s="193">
        <v>23445</v>
      </c>
      <c r="L38" s="42">
        <f t="shared" si="2"/>
        <v>37</v>
      </c>
      <c r="M38" s="10"/>
      <c r="N38" s="11"/>
      <c r="O38" s="42">
        <f t="shared" si="3"/>
        <v>0</v>
      </c>
      <c r="P38" s="10">
        <f t="shared" si="4"/>
        <v>73</v>
      </c>
      <c r="Q38" s="41">
        <f t="shared" si="5"/>
        <v>12</v>
      </c>
    </row>
    <row r="39" spans="1:17" ht="19.5" customHeight="1">
      <c r="A39" s="89">
        <f t="shared" si="0"/>
        <v>30</v>
      </c>
      <c r="B39" s="129" t="s">
        <v>332</v>
      </c>
      <c r="C39" s="129" t="s">
        <v>170</v>
      </c>
      <c r="D39" s="129"/>
      <c r="E39" s="130" t="s">
        <v>37</v>
      </c>
      <c r="F39" s="131">
        <v>905</v>
      </c>
      <c r="G39" s="10">
        <v>12</v>
      </c>
      <c r="H39" s="11"/>
      <c r="I39" s="42">
        <f t="shared" si="1"/>
        <v>27</v>
      </c>
      <c r="J39" s="10">
        <v>20</v>
      </c>
      <c r="K39" s="12" t="s">
        <v>419</v>
      </c>
      <c r="L39" s="42">
        <f t="shared" si="2"/>
        <v>19</v>
      </c>
      <c r="M39" s="10">
        <v>20</v>
      </c>
      <c r="N39" s="11"/>
      <c r="O39" s="42">
        <f t="shared" si="3"/>
        <v>19</v>
      </c>
      <c r="P39" s="10">
        <f t="shared" si="4"/>
        <v>65</v>
      </c>
      <c r="Q39" s="41">
        <f t="shared" si="5"/>
        <v>17</v>
      </c>
    </row>
    <row r="40" spans="1:17" ht="19.5" customHeight="1">
      <c r="A40" s="89">
        <f t="shared" si="0"/>
        <v>31</v>
      </c>
      <c r="B40" s="139" t="s">
        <v>69</v>
      </c>
      <c r="C40" s="139" t="s">
        <v>170</v>
      </c>
      <c r="D40" s="139"/>
      <c r="E40" s="148" t="s">
        <v>37</v>
      </c>
      <c r="F40" s="141">
        <v>908</v>
      </c>
      <c r="G40" s="10">
        <v>8</v>
      </c>
      <c r="H40" s="11"/>
      <c r="I40" s="42">
        <f t="shared" si="1"/>
        <v>31</v>
      </c>
      <c r="J40" s="10">
        <v>13</v>
      </c>
      <c r="K40" s="12" t="s">
        <v>461</v>
      </c>
      <c r="L40" s="42">
        <f t="shared" si="2"/>
        <v>26</v>
      </c>
      <c r="M40" s="10">
        <v>3</v>
      </c>
      <c r="N40" s="11"/>
      <c r="O40" s="42">
        <f t="shared" si="3"/>
        <v>36</v>
      </c>
      <c r="P40" s="10">
        <f t="shared" si="4"/>
        <v>93</v>
      </c>
      <c r="Q40" s="41">
        <f t="shared" si="5"/>
        <v>4</v>
      </c>
    </row>
    <row r="41" spans="1:17" ht="19.5" customHeight="1">
      <c r="A41" s="89">
        <f t="shared" si="0"/>
        <v>32</v>
      </c>
      <c r="B41" s="133" t="s">
        <v>257</v>
      </c>
      <c r="C41" s="129" t="s">
        <v>170</v>
      </c>
      <c r="D41" s="129"/>
      <c r="E41" s="130" t="s">
        <v>38</v>
      </c>
      <c r="F41" s="134">
        <v>910</v>
      </c>
      <c r="G41" s="10">
        <v>10</v>
      </c>
      <c r="H41" s="11"/>
      <c r="I41" s="42">
        <f t="shared" si="1"/>
        <v>29</v>
      </c>
      <c r="J41" s="10">
        <v>17</v>
      </c>
      <c r="K41" s="12" t="s">
        <v>365</v>
      </c>
      <c r="L41" s="42">
        <f t="shared" si="2"/>
        <v>22</v>
      </c>
      <c r="M41" s="10">
        <v>7</v>
      </c>
      <c r="N41" s="11"/>
      <c r="O41" s="42">
        <f t="shared" si="3"/>
        <v>32</v>
      </c>
      <c r="P41" s="10">
        <f t="shared" si="4"/>
        <v>83</v>
      </c>
      <c r="Q41" s="41">
        <f t="shared" si="5"/>
        <v>8</v>
      </c>
    </row>
    <row r="42" spans="1:17" ht="19.5" customHeight="1">
      <c r="A42" s="89">
        <f t="shared" si="0"/>
        <v>33</v>
      </c>
      <c r="B42" s="132" t="s">
        <v>85</v>
      </c>
      <c r="C42" s="132" t="s">
        <v>170</v>
      </c>
      <c r="D42" s="49"/>
      <c r="E42" s="132" t="s">
        <v>37</v>
      </c>
      <c r="F42" s="42">
        <v>911</v>
      </c>
      <c r="G42" s="10">
        <v>31</v>
      </c>
      <c r="H42" s="11"/>
      <c r="I42" s="42">
        <f t="shared" si="1"/>
        <v>8</v>
      </c>
      <c r="J42" s="10">
        <v>9</v>
      </c>
      <c r="K42" s="12" t="s">
        <v>462</v>
      </c>
      <c r="L42" s="42">
        <f t="shared" si="2"/>
        <v>30</v>
      </c>
      <c r="M42" s="10"/>
      <c r="N42" s="11"/>
      <c r="O42" s="42">
        <f t="shared" si="3"/>
        <v>0</v>
      </c>
      <c r="P42" s="10">
        <f t="shared" si="4"/>
        <v>38</v>
      </c>
      <c r="Q42" s="41">
        <f t="shared" si="5"/>
        <v>27</v>
      </c>
    </row>
    <row r="43" spans="1:17" ht="19.5" customHeight="1">
      <c r="A43" s="89">
        <f t="shared" si="0"/>
        <v>34</v>
      </c>
      <c r="B43" s="129" t="s">
        <v>199</v>
      </c>
      <c r="C43" s="129" t="s">
        <v>134</v>
      </c>
      <c r="D43" s="129"/>
      <c r="E43" s="130" t="s">
        <v>38</v>
      </c>
      <c r="F43" s="134">
        <v>964</v>
      </c>
      <c r="G43" s="10">
        <v>19</v>
      </c>
      <c r="H43" s="11"/>
      <c r="I43" s="42">
        <f t="shared" si="1"/>
        <v>20</v>
      </c>
      <c r="J43" s="10">
        <v>23</v>
      </c>
      <c r="K43" s="12" t="s">
        <v>444</v>
      </c>
      <c r="L43" s="42">
        <f t="shared" si="2"/>
        <v>16</v>
      </c>
      <c r="M43" s="10"/>
      <c r="N43" s="11"/>
      <c r="O43" s="42">
        <f t="shared" si="3"/>
        <v>0</v>
      </c>
      <c r="P43" s="10">
        <f t="shared" si="4"/>
        <v>36</v>
      </c>
      <c r="Q43" s="41">
        <f t="shared" si="5"/>
        <v>28</v>
      </c>
    </row>
    <row r="44" spans="1:17" ht="19.5" customHeight="1">
      <c r="A44" s="89">
        <f t="shared" si="0"/>
        <v>35</v>
      </c>
      <c r="B44" s="149" t="s">
        <v>292</v>
      </c>
      <c r="C44" s="139" t="s">
        <v>293</v>
      </c>
      <c r="D44" s="139"/>
      <c r="E44" s="148" t="s">
        <v>37</v>
      </c>
      <c r="F44" s="144">
        <v>839</v>
      </c>
      <c r="G44" s="10"/>
      <c r="H44" s="11"/>
      <c r="I44" s="42">
        <f t="shared" si="1"/>
        <v>0</v>
      </c>
      <c r="J44" s="10"/>
      <c r="K44" s="11"/>
      <c r="L44" s="42">
        <f t="shared" si="2"/>
        <v>0</v>
      </c>
      <c r="M44" s="10"/>
      <c r="N44" s="11"/>
      <c r="O44" s="42">
        <f t="shared" si="3"/>
        <v>0</v>
      </c>
      <c r="P44" s="10">
        <f t="shared" si="4"/>
        <v>0</v>
      </c>
      <c r="Q44" s="41">
        <f t="shared" si="5"/>
        <v>0</v>
      </c>
    </row>
    <row r="45" spans="1:17" ht="19.5" customHeight="1">
      <c r="A45" s="89">
        <f t="shared" si="0"/>
        <v>36</v>
      </c>
      <c r="B45" s="133" t="s">
        <v>77</v>
      </c>
      <c r="C45" s="129" t="s">
        <v>61</v>
      </c>
      <c r="D45" s="129"/>
      <c r="E45" s="130" t="s">
        <v>37</v>
      </c>
      <c r="F45" s="134">
        <v>735</v>
      </c>
      <c r="G45" s="10">
        <v>5</v>
      </c>
      <c r="H45" s="11"/>
      <c r="I45" s="42">
        <f t="shared" si="1"/>
        <v>34</v>
      </c>
      <c r="J45" s="10">
        <v>6</v>
      </c>
      <c r="K45" s="12" t="s">
        <v>463</v>
      </c>
      <c r="L45" s="42">
        <f t="shared" si="2"/>
        <v>33</v>
      </c>
      <c r="M45" s="10">
        <v>1</v>
      </c>
      <c r="N45" s="12"/>
      <c r="O45" s="42">
        <f t="shared" si="3"/>
        <v>38</v>
      </c>
      <c r="P45" s="195">
        <f t="shared" si="4"/>
        <v>105</v>
      </c>
      <c r="Q45" s="196">
        <f t="shared" si="5"/>
        <v>2</v>
      </c>
    </row>
    <row r="46" spans="1:17" ht="19.5" customHeight="1">
      <c r="A46" s="89">
        <f>IF(B46&gt;0,A45+1,"")</f>
        <v>37</v>
      </c>
      <c r="B46" s="133" t="s">
        <v>438</v>
      </c>
      <c r="C46" s="129" t="s">
        <v>21</v>
      </c>
      <c r="D46" s="129"/>
      <c r="E46" s="130" t="s">
        <v>37</v>
      </c>
      <c r="F46" s="134">
        <v>153</v>
      </c>
      <c r="G46" s="10">
        <v>29</v>
      </c>
      <c r="H46" s="11"/>
      <c r="I46" s="42">
        <f t="shared" si="1"/>
        <v>10</v>
      </c>
      <c r="J46" s="10">
        <v>31</v>
      </c>
      <c r="K46" s="12" t="s">
        <v>464</v>
      </c>
      <c r="L46" s="42">
        <f t="shared" si="2"/>
        <v>8</v>
      </c>
      <c r="M46" s="10"/>
      <c r="N46" s="11"/>
      <c r="O46" s="42"/>
      <c r="P46" s="10">
        <f>I46+L46+O46</f>
        <v>18</v>
      </c>
      <c r="Q46" s="41">
        <f>IF(P46=0,0,RANK(P46,$P$10:$P$46,0))</f>
        <v>33</v>
      </c>
    </row>
    <row r="47" spans="1:17" ht="19.5" customHeight="1">
      <c r="A47" s="89">
        <f>IF(B47&gt;0,A46+1,"")</f>
        <v>38</v>
      </c>
      <c r="B47" s="133" t="s">
        <v>466</v>
      </c>
      <c r="C47" s="129" t="s">
        <v>21</v>
      </c>
      <c r="D47" s="129"/>
      <c r="E47" s="130" t="s">
        <v>37</v>
      </c>
      <c r="F47" s="134"/>
      <c r="G47" s="10"/>
      <c r="H47" s="11"/>
      <c r="I47" s="42">
        <f>IF(G47=0,0,$F$7+1-G47)</f>
        <v>0</v>
      </c>
      <c r="J47" s="10"/>
      <c r="K47" s="12"/>
      <c r="L47" s="42"/>
      <c r="M47" s="10"/>
      <c r="N47" s="11"/>
      <c r="O47" s="42"/>
      <c r="P47" s="10">
        <f>I47+L47+O47</f>
        <v>0</v>
      </c>
      <c r="Q47" s="41">
        <f>IF(P47=0,0,RANK(P47,$P$10:$P$46,0))</f>
        <v>0</v>
      </c>
    </row>
    <row r="48" spans="7:17" ht="12.75">
      <c r="G48" s="25"/>
      <c r="H48" s="26"/>
      <c r="I48" s="76"/>
      <c r="J48" s="25"/>
      <c r="K48" s="26"/>
      <c r="L48" s="76"/>
      <c r="M48" s="25"/>
      <c r="N48" s="26"/>
      <c r="O48" s="76"/>
      <c r="P48" s="26"/>
      <c r="Q48" s="26"/>
    </row>
    <row r="49" spans="2:17" ht="12.75">
      <c r="B49" s="21" t="s">
        <v>5</v>
      </c>
      <c r="G49" s="25"/>
      <c r="H49" s="86"/>
      <c r="I49" s="76"/>
      <c r="J49" s="25"/>
      <c r="K49" s="26"/>
      <c r="L49" s="76"/>
      <c r="M49" s="25"/>
      <c r="N49" s="26"/>
      <c r="O49" s="76"/>
      <c r="P49" s="26"/>
      <c r="Q49" s="26"/>
    </row>
    <row r="50" spans="7:17" ht="12.75">
      <c r="G50" s="25"/>
      <c r="H50" s="86"/>
      <c r="I50" s="76"/>
      <c r="J50" s="28"/>
      <c r="K50" s="26"/>
      <c r="L50" s="76"/>
      <c r="M50" s="28"/>
      <c r="N50" s="26"/>
      <c r="O50" s="76"/>
      <c r="P50" s="26"/>
      <c r="Q50" s="26"/>
    </row>
    <row r="51" spans="2:17" ht="13.5" thickBot="1">
      <c r="B51" s="21" t="s">
        <v>6</v>
      </c>
      <c r="G51" s="77"/>
      <c r="H51" s="31"/>
      <c r="I51" s="78"/>
      <c r="J51" s="77"/>
      <c r="K51" s="31"/>
      <c r="L51" s="78"/>
      <c r="M51" s="77"/>
      <c r="N51" s="31"/>
      <c r="O51" s="78"/>
      <c r="P51" s="26"/>
      <c r="Q51" s="26"/>
    </row>
    <row r="52" spans="16:17" ht="12.75">
      <c r="P52" s="26"/>
      <c r="Q52" s="26"/>
    </row>
  </sheetData>
  <sheetProtection/>
  <autoFilter ref="A9:U46"/>
  <mergeCells count="8">
    <mergeCell ref="M8:O8"/>
    <mergeCell ref="G8:I8"/>
    <mergeCell ref="A2:Q2"/>
    <mergeCell ref="A3:Q3"/>
    <mergeCell ref="N7:O7"/>
    <mergeCell ref="H7:I7"/>
    <mergeCell ref="K7:L7"/>
    <mergeCell ref="J8:L8"/>
  </mergeCells>
  <printOptions horizontalCentered="1"/>
  <pageMargins left="0" right="0" top="0" bottom="0" header="0" footer="0"/>
  <pageSetup fitToHeight="2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56"/>
  <sheetViews>
    <sheetView showZeros="0" zoomScaleSheetLayoutView="100" zoomScalePageLayoutView="0" workbookViewId="0" topLeftCell="A1">
      <selection activeCell="W29" sqref="W29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0.140625" style="21" customWidth="1"/>
    <col min="4" max="4" width="25.00390625" style="21" hidden="1" customWidth="1"/>
    <col min="5" max="5" width="3.57421875" style="21" hidden="1" customWidth="1"/>
    <col min="6" max="7" width="9.140625" style="21" customWidth="1"/>
    <col min="8" max="8" width="14.28125" style="21" hidden="1" customWidth="1"/>
    <col min="9" max="9" width="14.00390625" style="21" hidden="1" customWidth="1"/>
    <col min="10" max="10" width="10.7109375" style="21" customWidth="1"/>
    <col min="11" max="11" width="9.421875" style="21" customWidth="1"/>
    <col min="12" max="12" width="9.140625" style="21" customWidth="1"/>
    <col min="13" max="13" width="14.28125" style="21" hidden="1" customWidth="1"/>
    <col min="14" max="14" width="14.00390625" style="21" hidden="1" customWidth="1"/>
    <col min="15" max="15" width="11.00390625" style="21" customWidth="1"/>
    <col min="16" max="17" width="9.140625" style="21" customWidth="1"/>
    <col min="18" max="18" width="14.28125" style="21" hidden="1" customWidth="1"/>
    <col min="19" max="19" width="14.00390625" style="21" hidden="1" customWidth="1"/>
    <col min="20" max="20" width="10.421875" style="21" customWidth="1"/>
    <col min="21" max="23" width="9.140625" style="21" customWidth="1"/>
    <col min="24" max="24" width="14.28125" style="21" hidden="1" customWidth="1"/>
    <col min="25" max="25" width="14.00390625" style="21" hidden="1" customWidth="1"/>
    <col min="26" max="16384" width="9.140625" style="21" customWidth="1"/>
  </cols>
  <sheetData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ht="4.5" customHeight="1"/>
    <row r="5" ht="15">
      <c r="A5" s="63" t="s">
        <v>12</v>
      </c>
    </row>
    <row r="6" ht="15.75" thickBot="1">
      <c r="A6" s="63"/>
    </row>
    <row r="7" spans="3:21" ht="13.5" thickBot="1">
      <c r="C7" s="64" t="s">
        <v>8</v>
      </c>
      <c r="D7" s="65"/>
      <c r="E7" s="65"/>
      <c r="F7" s="125">
        <f>COUNTA(B10:B51)</f>
        <v>40</v>
      </c>
      <c r="G7" s="64" t="s">
        <v>11</v>
      </c>
      <c r="J7" s="200"/>
      <c r="K7" s="201"/>
      <c r="L7" s="64" t="s">
        <v>11</v>
      </c>
      <c r="M7" s="24"/>
      <c r="N7" s="24"/>
      <c r="O7" s="200"/>
      <c r="P7" s="201"/>
      <c r="Q7" s="65" t="s">
        <v>11</v>
      </c>
      <c r="T7" s="200"/>
      <c r="U7" s="201"/>
    </row>
    <row r="8" spans="7:23" ht="29.25" customHeight="1" thickBot="1">
      <c r="G8" s="205" t="s">
        <v>396</v>
      </c>
      <c r="H8" s="206"/>
      <c r="I8" s="206"/>
      <c r="J8" s="206"/>
      <c r="K8" s="207"/>
      <c r="L8" s="205" t="s">
        <v>367</v>
      </c>
      <c r="M8" s="206"/>
      <c r="N8" s="206"/>
      <c r="O8" s="206"/>
      <c r="P8" s="207"/>
      <c r="Q8" s="206" t="s">
        <v>397</v>
      </c>
      <c r="R8" s="206"/>
      <c r="S8" s="206"/>
      <c r="T8" s="206"/>
      <c r="U8" s="207"/>
      <c r="V8" s="26"/>
      <c r="W8" s="26"/>
    </row>
    <row r="9" spans="1:27" s="60" customFormat="1" ht="13.5" thickBot="1">
      <c r="A9" s="66"/>
      <c r="B9" s="67" t="s">
        <v>0</v>
      </c>
      <c r="C9" s="68" t="s">
        <v>18</v>
      </c>
      <c r="D9" s="69"/>
      <c r="E9" s="69" t="s">
        <v>36</v>
      </c>
      <c r="F9" s="70" t="s">
        <v>1</v>
      </c>
      <c r="G9" s="71" t="s">
        <v>2</v>
      </c>
      <c r="H9" s="175"/>
      <c r="I9" s="175"/>
      <c r="J9" s="177" t="s">
        <v>3</v>
      </c>
      <c r="K9" s="72" t="s">
        <v>4</v>
      </c>
      <c r="L9" s="79" t="s">
        <v>2</v>
      </c>
      <c r="M9" s="66"/>
      <c r="N9" s="66"/>
      <c r="O9" s="80" t="s">
        <v>3</v>
      </c>
      <c r="P9" s="82" t="s">
        <v>4</v>
      </c>
      <c r="Q9" s="85" t="s">
        <v>2</v>
      </c>
      <c r="T9" s="80" t="s">
        <v>3</v>
      </c>
      <c r="U9" s="82" t="s">
        <v>4</v>
      </c>
      <c r="V9" s="67" t="s">
        <v>7</v>
      </c>
      <c r="W9" s="70" t="s">
        <v>2</v>
      </c>
      <c r="AA9" s="21"/>
    </row>
    <row r="10" spans="1:25" ht="18" customHeight="1" thickBot="1">
      <c r="A10" s="53">
        <f aca="true" t="shared" si="0" ref="A10:A15">IF(B10&gt;0,A9+1,"")</f>
        <v>1</v>
      </c>
      <c r="B10" s="150" t="s">
        <v>267</v>
      </c>
      <c r="C10" s="150" t="s">
        <v>20</v>
      </c>
      <c r="D10" s="51"/>
      <c r="E10" s="97"/>
      <c r="F10" s="48">
        <v>51</v>
      </c>
      <c r="G10" s="32" t="s">
        <v>370</v>
      </c>
      <c r="H10" s="26"/>
      <c r="I10" s="26"/>
      <c r="J10" s="40"/>
      <c r="K10" s="13">
        <v>1</v>
      </c>
      <c r="L10" s="46">
        <v>18</v>
      </c>
      <c r="M10" s="24"/>
      <c r="N10" s="24"/>
      <c r="O10" s="18"/>
      <c r="P10" s="87">
        <f aca="true" t="shared" si="1" ref="P10:P49">IF(L10=0,0,$F$7+1-L10)</f>
        <v>23</v>
      </c>
      <c r="Q10" s="17">
        <v>29</v>
      </c>
      <c r="R10" s="51"/>
      <c r="S10" s="51"/>
      <c r="T10" s="18"/>
      <c r="U10" s="48">
        <f>IF(Q10=0,0,$F$7+1-Q10)</f>
        <v>12</v>
      </c>
      <c r="V10" s="84">
        <f>K10+P10+U10</f>
        <v>36</v>
      </c>
      <c r="W10" s="48">
        <f>IF(V10=0,0,RANK(V10,$V$10:$V$51,0))</f>
        <v>25</v>
      </c>
      <c r="X10" s="21" t="str">
        <f>$B10</f>
        <v>Alyson Soto</v>
      </c>
      <c r="Y10" s="21" t="str">
        <f>$C10</f>
        <v>Universitario</v>
      </c>
    </row>
    <row r="11" spans="1:23" ht="18" customHeight="1" thickBot="1">
      <c r="A11" s="53">
        <f t="shared" si="0"/>
        <v>2</v>
      </c>
      <c r="B11" s="153" t="s">
        <v>363</v>
      </c>
      <c r="C11" s="153" t="s">
        <v>346</v>
      </c>
      <c r="D11" s="126"/>
      <c r="E11" s="154"/>
      <c r="F11" s="13">
        <v>79</v>
      </c>
      <c r="G11" s="32" t="s">
        <v>370</v>
      </c>
      <c r="H11" s="26"/>
      <c r="I11" s="26"/>
      <c r="J11" s="40"/>
      <c r="K11" s="13">
        <v>1</v>
      </c>
      <c r="L11" s="171">
        <v>24</v>
      </c>
      <c r="M11" s="26"/>
      <c r="N11" s="26"/>
      <c r="O11" s="9"/>
      <c r="P11" s="87">
        <f t="shared" si="1"/>
        <v>17</v>
      </c>
      <c r="Q11" s="10">
        <v>25</v>
      </c>
      <c r="R11" s="49"/>
      <c r="S11" s="49"/>
      <c r="T11" s="11"/>
      <c r="U11" s="41">
        <f aca="true" t="shared" si="2" ref="U11:U49">IF(Q11=0,0,$F$7+1-Q11)</f>
        <v>16</v>
      </c>
      <c r="V11" s="84">
        <f aca="true" t="shared" si="3" ref="V11:V50">K11+P11+U11</f>
        <v>34</v>
      </c>
      <c r="W11" s="48">
        <f aca="true" t="shared" si="4" ref="W11:W50">IF(V11=0,0,RANK(V11,$V$10:$V$51,0))</f>
        <v>27</v>
      </c>
    </row>
    <row r="12" spans="1:25" ht="18" customHeight="1" thickBot="1">
      <c r="A12" s="53">
        <f t="shared" si="0"/>
        <v>3</v>
      </c>
      <c r="B12" s="129" t="s">
        <v>184</v>
      </c>
      <c r="C12" s="129" t="s">
        <v>25</v>
      </c>
      <c r="D12" s="129"/>
      <c r="E12" s="130"/>
      <c r="F12" s="131">
        <v>127</v>
      </c>
      <c r="G12" s="108" t="s">
        <v>370</v>
      </c>
      <c r="H12" s="26"/>
      <c r="I12" s="26"/>
      <c r="J12" s="12"/>
      <c r="K12" s="13">
        <v>1</v>
      </c>
      <c r="L12" s="37">
        <v>30</v>
      </c>
      <c r="M12" s="26"/>
      <c r="N12" s="26"/>
      <c r="O12" s="11"/>
      <c r="P12" s="87">
        <f t="shared" si="1"/>
        <v>11</v>
      </c>
      <c r="Q12" s="10">
        <v>20</v>
      </c>
      <c r="R12" s="49"/>
      <c r="S12" s="49"/>
      <c r="T12" s="11"/>
      <c r="U12" s="41">
        <f t="shared" si="2"/>
        <v>21</v>
      </c>
      <c r="V12" s="84">
        <f t="shared" si="3"/>
        <v>33</v>
      </c>
      <c r="W12" s="48">
        <f t="shared" si="4"/>
        <v>28</v>
      </c>
      <c r="X12" s="21" t="e">
        <f>#REF!</f>
        <v>#REF!</v>
      </c>
      <c r="Y12" s="21" t="e">
        <f>#REF!</f>
        <v>#REF!</v>
      </c>
    </row>
    <row r="13" spans="1:25" ht="18" customHeight="1" thickBot="1">
      <c r="A13" s="53">
        <f t="shared" si="0"/>
        <v>4</v>
      </c>
      <c r="B13" s="129" t="s">
        <v>103</v>
      </c>
      <c r="C13" s="129" t="s">
        <v>25</v>
      </c>
      <c r="D13" s="129"/>
      <c r="E13" s="130"/>
      <c r="F13" s="131">
        <v>128</v>
      </c>
      <c r="G13" s="20">
        <v>1</v>
      </c>
      <c r="H13" s="26"/>
      <c r="I13" s="26"/>
      <c r="J13" s="12"/>
      <c r="K13" s="13">
        <f aca="true" t="shared" si="5" ref="K13:K32">IF(G13=0,0,$F$7+1-G13)</f>
        <v>40</v>
      </c>
      <c r="L13" s="10">
        <v>1</v>
      </c>
      <c r="M13" s="26"/>
      <c r="N13" s="26"/>
      <c r="O13" s="11" t="s">
        <v>398</v>
      </c>
      <c r="P13" s="87">
        <f t="shared" si="1"/>
        <v>40</v>
      </c>
      <c r="Q13" s="10">
        <v>1</v>
      </c>
      <c r="R13" s="49"/>
      <c r="S13" s="49"/>
      <c r="T13" s="11">
        <v>31.3</v>
      </c>
      <c r="U13" s="41">
        <f t="shared" si="2"/>
        <v>40</v>
      </c>
      <c r="V13" s="178">
        <f t="shared" si="3"/>
        <v>120</v>
      </c>
      <c r="W13" s="179">
        <f t="shared" si="4"/>
        <v>1</v>
      </c>
      <c r="X13" s="21" t="e">
        <f>#REF!</f>
        <v>#REF!</v>
      </c>
      <c r="Y13" s="21" t="e">
        <f>#REF!</f>
        <v>#REF!</v>
      </c>
    </row>
    <row r="14" spans="1:23" ht="18" customHeight="1" thickBot="1">
      <c r="A14" s="53">
        <f t="shared" si="0"/>
        <v>5</v>
      </c>
      <c r="B14" s="129" t="s">
        <v>94</v>
      </c>
      <c r="C14" s="129" t="s">
        <v>25</v>
      </c>
      <c r="D14" s="129"/>
      <c r="E14" s="130"/>
      <c r="F14" s="131">
        <v>129</v>
      </c>
      <c r="G14" s="20">
        <v>11</v>
      </c>
      <c r="H14" s="26"/>
      <c r="I14" s="26"/>
      <c r="J14" s="12"/>
      <c r="K14" s="13">
        <f t="shared" si="5"/>
        <v>30</v>
      </c>
      <c r="L14" s="10">
        <v>2</v>
      </c>
      <c r="M14" s="26"/>
      <c r="N14" s="26"/>
      <c r="O14" s="11"/>
      <c r="P14" s="87">
        <f t="shared" si="1"/>
        <v>39</v>
      </c>
      <c r="Q14" s="10">
        <v>8</v>
      </c>
      <c r="R14" s="49"/>
      <c r="S14" s="49"/>
      <c r="T14" s="11"/>
      <c r="U14" s="41">
        <f t="shared" si="2"/>
        <v>33</v>
      </c>
      <c r="V14" s="84">
        <f t="shared" si="3"/>
        <v>102</v>
      </c>
      <c r="W14" s="48">
        <f t="shared" si="4"/>
        <v>5</v>
      </c>
    </row>
    <row r="15" spans="1:23" ht="18" customHeight="1" thickBot="1">
      <c r="A15" s="53">
        <f t="shared" si="0"/>
        <v>6</v>
      </c>
      <c r="B15" s="129" t="s">
        <v>185</v>
      </c>
      <c r="C15" s="129" t="s">
        <v>25</v>
      </c>
      <c r="D15" s="129"/>
      <c r="E15" s="130"/>
      <c r="F15" s="131">
        <v>130</v>
      </c>
      <c r="G15" s="20"/>
      <c r="H15" s="26"/>
      <c r="I15" s="26"/>
      <c r="J15" s="12"/>
      <c r="K15" s="13">
        <f t="shared" si="5"/>
        <v>0</v>
      </c>
      <c r="L15" s="10"/>
      <c r="M15" s="26"/>
      <c r="N15" s="26"/>
      <c r="O15" s="11"/>
      <c r="P15" s="87">
        <f t="shared" si="1"/>
        <v>0</v>
      </c>
      <c r="Q15" s="10"/>
      <c r="R15" s="49"/>
      <c r="S15" s="49"/>
      <c r="T15" s="11"/>
      <c r="U15" s="41">
        <f t="shared" si="2"/>
        <v>0</v>
      </c>
      <c r="V15" s="84">
        <f t="shared" si="3"/>
        <v>0</v>
      </c>
      <c r="W15" s="48">
        <f t="shared" si="4"/>
        <v>0</v>
      </c>
    </row>
    <row r="16" spans="1:23" ht="18" customHeight="1" thickBot="1">
      <c r="A16" s="53">
        <f aca="true" t="shared" si="6" ref="A16:A49">IF(B16&gt;0,A15+1,"")</f>
        <v>7</v>
      </c>
      <c r="B16" s="129" t="s">
        <v>291</v>
      </c>
      <c r="C16" s="129" t="s">
        <v>23</v>
      </c>
      <c r="D16" s="129"/>
      <c r="E16" s="130"/>
      <c r="F16" s="131">
        <v>240</v>
      </c>
      <c r="G16" s="20">
        <v>7</v>
      </c>
      <c r="H16" s="26"/>
      <c r="I16" s="26"/>
      <c r="J16" s="12"/>
      <c r="K16" s="13">
        <f t="shared" si="5"/>
        <v>34</v>
      </c>
      <c r="L16" s="10">
        <v>22</v>
      </c>
      <c r="M16" s="26"/>
      <c r="N16" s="26"/>
      <c r="O16" s="11"/>
      <c r="P16" s="87">
        <f t="shared" si="1"/>
        <v>19</v>
      </c>
      <c r="Q16" s="10">
        <v>18</v>
      </c>
      <c r="R16" s="49"/>
      <c r="S16" s="49"/>
      <c r="T16" s="11"/>
      <c r="U16" s="41">
        <f t="shared" si="2"/>
        <v>23</v>
      </c>
      <c r="V16" s="84">
        <f t="shared" si="3"/>
        <v>76</v>
      </c>
      <c r="W16" s="48">
        <f t="shared" si="4"/>
        <v>12</v>
      </c>
    </row>
    <row r="17" spans="1:23" ht="18" customHeight="1" thickBot="1">
      <c r="A17" s="53">
        <f t="shared" si="6"/>
        <v>8</v>
      </c>
      <c r="B17" s="129" t="s">
        <v>288</v>
      </c>
      <c r="C17" s="129" t="s">
        <v>23</v>
      </c>
      <c r="D17" s="129"/>
      <c r="E17" s="130"/>
      <c r="F17" s="131">
        <v>241</v>
      </c>
      <c r="G17" s="20"/>
      <c r="H17" s="26"/>
      <c r="I17" s="26"/>
      <c r="J17" s="12"/>
      <c r="K17" s="13">
        <f t="shared" si="5"/>
        <v>0</v>
      </c>
      <c r="L17" s="37"/>
      <c r="M17" s="26"/>
      <c r="N17" s="26"/>
      <c r="O17" s="11"/>
      <c r="P17" s="87">
        <f t="shared" si="1"/>
        <v>0</v>
      </c>
      <c r="Q17" s="10"/>
      <c r="R17" s="49"/>
      <c r="S17" s="49"/>
      <c r="T17" s="11"/>
      <c r="U17" s="41">
        <f t="shared" si="2"/>
        <v>0</v>
      </c>
      <c r="V17" s="84">
        <f t="shared" si="3"/>
        <v>0</v>
      </c>
      <c r="W17" s="48">
        <f t="shared" si="4"/>
        <v>0</v>
      </c>
    </row>
    <row r="18" spans="1:23" ht="18" customHeight="1" thickBot="1">
      <c r="A18" s="53">
        <f t="shared" si="6"/>
        <v>9</v>
      </c>
      <c r="B18" s="132" t="s">
        <v>305</v>
      </c>
      <c r="C18" s="132" t="s">
        <v>98</v>
      </c>
      <c r="D18" s="49"/>
      <c r="E18" s="49"/>
      <c r="F18" s="41">
        <v>263</v>
      </c>
      <c r="G18" s="20">
        <v>9</v>
      </c>
      <c r="H18" s="26"/>
      <c r="I18" s="26"/>
      <c r="J18" s="12"/>
      <c r="K18" s="13">
        <f t="shared" si="5"/>
        <v>32</v>
      </c>
      <c r="L18" s="10"/>
      <c r="M18" s="26"/>
      <c r="N18" s="26"/>
      <c r="O18" s="11"/>
      <c r="P18" s="87">
        <f t="shared" si="1"/>
        <v>0</v>
      </c>
      <c r="Q18" s="10">
        <v>21</v>
      </c>
      <c r="R18" s="49"/>
      <c r="S18" s="49"/>
      <c r="T18" s="11"/>
      <c r="U18" s="41">
        <f t="shared" si="2"/>
        <v>20</v>
      </c>
      <c r="V18" s="84">
        <f t="shared" si="3"/>
        <v>52</v>
      </c>
      <c r="W18" s="48">
        <f t="shared" si="4"/>
        <v>19</v>
      </c>
    </row>
    <row r="19" spans="1:23" ht="18" customHeight="1" thickBot="1">
      <c r="A19" s="53">
        <f t="shared" si="6"/>
        <v>10</v>
      </c>
      <c r="B19" s="129" t="s">
        <v>308</v>
      </c>
      <c r="C19" s="129" t="s">
        <v>98</v>
      </c>
      <c r="D19" s="129"/>
      <c r="E19" s="130"/>
      <c r="F19" s="131">
        <v>265</v>
      </c>
      <c r="G19" s="20" t="s">
        <v>370</v>
      </c>
      <c r="H19" s="26"/>
      <c r="I19" s="26"/>
      <c r="J19" s="12"/>
      <c r="K19" s="13">
        <v>1</v>
      </c>
      <c r="L19" s="37"/>
      <c r="M19" s="26"/>
      <c r="N19" s="26"/>
      <c r="O19" s="11"/>
      <c r="P19" s="87">
        <f t="shared" si="1"/>
        <v>0</v>
      </c>
      <c r="Q19" s="10"/>
      <c r="R19" s="49"/>
      <c r="S19" s="49"/>
      <c r="T19" s="11"/>
      <c r="U19" s="41">
        <f t="shared" si="2"/>
        <v>0</v>
      </c>
      <c r="V19" s="84">
        <f t="shared" si="3"/>
        <v>1</v>
      </c>
      <c r="W19" s="48">
        <f t="shared" si="4"/>
        <v>34</v>
      </c>
    </row>
    <row r="20" spans="1:23" ht="18" customHeight="1" thickBot="1">
      <c r="A20" s="53">
        <f t="shared" si="6"/>
        <v>11</v>
      </c>
      <c r="B20" s="132" t="s">
        <v>194</v>
      </c>
      <c r="C20" s="132" t="s">
        <v>98</v>
      </c>
      <c r="D20" s="49"/>
      <c r="E20" s="49"/>
      <c r="F20" s="41">
        <v>266</v>
      </c>
      <c r="G20" s="20">
        <v>8</v>
      </c>
      <c r="H20" s="26"/>
      <c r="I20" s="26"/>
      <c r="J20" s="12"/>
      <c r="K20" s="13">
        <f t="shared" si="5"/>
        <v>33</v>
      </c>
      <c r="L20" s="10">
        <v>4</v>
      </c>
      <c r="M20" s="26"/>
      <c r="N20" s="26"/>
      <c r="O20" s="11"/>
      <c r="P20" s="87">
        <f t="shared" si="1"/>
        <v>37</v>
      </c>
      <c r="Q20" s="10">
        <v>4</v>
      </c>
      <c r="R20" s="49"/>
      <c r="S20" s="49"/>
      <c r="T20" s="11"/>
      <c r="U20" s="41">
        <f t="shared" si="2"/>
        <v>37</v>
      </c>
      <c r="V20" s="178">
        <f t="shared" si="3"/>
        <v>107</v>
      </c>
      <c r="W20" s="179">
        <f t="shared" si="4"/>
        <v>3</v>
      </c>
    </row>
    <row r="21" spans="1:23" ht="18" customHeight="1" thickBot="1">
      <c r="A21" s="53">
        <f t="shared" si="6"/>
        <v>12</v>
      </c>
      <c r="B21" s="132" t="s">
        <v>152</v>
      </c>
      <c r="C21" s="132" t="s">
        <v>320</v>
      </c>
      <c r="D21" s="49"/>
      <c r="E21" s="49"/>
      <c r="F21" s="41">
        <v>372</v>
      </c>
      <c r="G21" s="20">
        <v>3</v>
      </c>
      <c r="H21" s="26"/>
      <c r="I21" s="26"/>
      <c r="J21" s="12">
        <v>0</v>
      </c>
      <c r="K21" s="13">
        <f t="shared" si="5"/>
        <v>38</v>
      </c>
      <c r="L21" s="10">
        <v>17</v>
      </c>
      <c r="M21" s="26"/>
      <c r="N21" s="26"/>
      <c r="O21" s="11"/>
      <c r="P21" s="87">
        <f t="shared" si="1"/>
        <v>24</v>
      </c>
      <c r="Q21" s="10">
        <v>26</v>
      </c>
      <c r="R21" s="49"/>
      <c r="S21" s="49"/>
      <c r="T21" s="11"/>
      <c r="U21" s="41">
        <f t="shared" si="2"/>
        <v>15</v>
      </c>
      <c r="V21" s="84">
        <f t="shared" si="3"/>
        <v>77</v>
      </c>
      <c r="W21" s="48">
        <f t="shared" si="4"/>
        <v>11</v>
      </c>
    </row>
    <row r="22" spans="1:23" ht="18" customHeight="1" thickBot="1">
      <c r="A22" s="53">
        <f t="shared" si="6"/>
        <v>13</v>
      </c>
      <c r="B22" s="129" t="s">
        <v>217</v>
      </c>
      <c r="C22" s="129" t="s">
        <v>146</v>
      </c>
      <c r="D22" s="129"/>
      <c r="E22" s="130"/>
      <c r="F22" s="131">
        <v>391</v>
      </c>
      <c r="G22" s="20">
        <v>12</v>
      </c>
      <c r="H22" s="26"/>
      <c r="I22" s="26"/>
      <c r="J22" s="12"/>
      <c r="K22" s="13">
        <f t="shared" si="5"/>
        <v>29</v>
      </c>
      <c r="L22" s="37">
        <v>7</v>
      </c>
      <c r="M22" s="26"/>
      <c r="N22" s="26"/>
      <c r="O22" s="11"/>
      <c r="P22" s="87">
        <f t="shared" si="1"/>
        <v>34</v>
      </c>
      <c r="Q22" s="10">
        <v>7</v>
      </c>
      <c r="R22" s="49"/>
      <c r="S22" s="49"/>
      <c r="T22" s="11"/>
      <c r="U22" s="41">
        <f t="shared" si="2"/>
        <v>34</v>
      </c>
      <c r="V22" s="84">
        <f t="shared" si="3"/>
        <v>97</v>
      </c>
      <c r="W22" s="48">
        <f t="shared" si="4"/>
        <v>8</v>
      </c>
    </row>
    <row r="23" spans="1:23" ht="18" customHeight="1" thickBot="1">
      <c r="A23" s="53">
        <f t="shared" si="6"/>
        <v>14</v>
      </c>
      <c r="B23" s="129" t="s">
        <v>219</v>
      </c>
      <c r="C23" s="129" t="s">
        <v>128</v>
      </c>
      <c r="D23" s="129"/>
      <c r="E23" s="130"/>
      <c r="F23" s="131">
        <v>480</v>
      </c>
      <c r="G23" s="20" t="s">
        <v>370</v>
      </c>
      <c r="H23" s="26"/>
      <c r="I23" s="26"/>
      <c r="J23" s="12"/>
      <c r="K23" s="13">
        <v>1</v>
      </c>
      <c r="L23" s="10">
        <v>13</v>
      </c>
      <c r="M23" s="26"/>
      <c r="N23" s="26"/>
      <c r="O23" s="11"/>
      <c r="P23" s="87">
        <f t="shared" si="1"/>
        <v>28</v>
      </c>
      <c r="Q23" s="10">
        <v>27</v>
      </c>
      <c r="R23" s="49"/>
      <c r="S23" s="49"/>
      <c r="T23" s="11"/>
      <c r="U23" s="41">
        <f t="shared" si="2"/>
        <v>14</v>
      </c>
      <c r="V23" s="84">
        <f t="shared" si="3"/>
        <v>43</v>
      </c>
      <c r="W23" s="48">
        <f t="shared" si="4"/>
        <v>22</v>
      </c>
    </row>
    <row r="24" spans="1:23" ht="18" customHeight="1" thickBot="1">
      <c r="A24" s="53">
        <f t="shared" si="6"/>
        <v>15</v>
      </c>
      <c r="B24" s="129" t="s">
        <v>298</v>
      </c>
      <c r="C24" s="129" t="s">
        <v>71</v>
      </c>
      <c r="D24" s="129"/>
      <c r="E24" s="130"/>
      <c r="F24" s="131">
        <v>517</v>
      </c>
      <c r="G24" s="20" t="s">
        <v>370</v>
      </c>
      <c r="H24" s="26"/>
      <c r="I24" s="26"/>
      <c r="J24" s="12"/>
      <c r="K24" s="13">
        <v>1</v>
      </c>
      <c r="L24" s="37"/>
      <c r="M24" s="26"/>
      <c r="N24" s="26"/>
      <c r="O24" s="11"/>
      <c r="P24" s="87">
        <f t="shared" si="1"/>
        <v>0</v>
      </c>
      <c r="Q24" s="10"/>
      <c r="R24" s="49"/>
      <c r="S24" s="49"/>
      <c r="T24" s="11"/>
      <c r="U24" s="41">
        <f t="shared" si="2"/>
        <v>0</v>
      </c>
      <c r="V24" s="84">
        <f t="shared" si="3"/>
        <v>1</v>
      </c>
      <c r="W24" s="48">
        <f t="shared" si="4"/>
        <v>34</v>
      </c>
    </row>
    <row r="25" spans="1:23" ht="18" customHeight="1" thickBot="1">
      <c r="A25" s="53">
        <f t="shared" si="6"/>
        <v>16</v>
      </c>
      <c r="B25" s="129" t="s">
        <v>212</v>
      </c>
      <c r="C25" s="129" t="s">
        <v>46</v>
      </c>
      <c r="D25" s="129"/>
      <c r="E25" s="130"/>
      <c r="F25" s="131">
        <v>568</v>
      </c>
      <c r="G25" s="20">
        <v>6</v>
      </c>
      <c r="H25" s="26"/>
      <c r="I25" s="26"/>
      <c r="J25" s="12"/>
      <c r="K25" s="13">
        <f t="shared" si="5"/>
        <v>35</v>
      </c>
      <c r="L25" s="10">
        <v>12</v>
      </c>
      <c r="M25" s="26"/>
      <c r="N25" s="26"/>
      <c r="O25" s="11"/>
      <c r="P25" s="87">
        <f t="shared" si="1"/>
        <v>29</v>
      </c>
      <c r="Q25" s="10">
        <v>10</v>
      </c>
      <c r="R25" s="49"/>
      <c r="S25" s="49"/>
      <c r="T25" s="11"/>
      <c r="U25" s="41">
        <f t="shared" si="2"/>
        <v>31</v>
      </c>
      <c r="V25" s="84">
        <f t="shared" si="3"/>
        <v>95</v>
      </c>
      <c r="W25" s="48">
        <f t="shared" si="4"/>
        <v>10</v>
      </c>
    </row>
    <row r="26" spans="1:23" ht="18" customHeight="1" thickBot="1">
      <c r="A26" s="53">
        <f t="shared" si="6"/>
        <v>17</v>
      </c>
      <c r="B26" s="129" t="s">
        <v>339</v>
      </c>
      <c r="C26" s="129" t="s">
        <v>136</v>
      </c>
      <c r="D26" s="129"/>
      <c r="E26" s="130"/>
      <c r="F26" s="131">
        <v>582</v>
      </c>
      <c r="G26" s="20">
        <v>13</v>
      </c>
      <c r="H26" s="26"/>
      <c r="I26" s="26"/>
      <c r="J26" s="12"/>
      <c r="K26" s="13">
        <f t="shared" si="5"/>
        <v>28</v>
      </c>
      <c r="L26" s="37">
        <v>28</v>
      </c>
      <c r="M26" s="26"/>
      <c r="N26" s="26"/>
      <c r="O26" s="11"/>
      <c r="P26" s="87">
        <f t="shared" si="1"/>
        <v>13</v>
      </c>
      <c r="Q26" s="10">
        <v>11</v>
      </c>
      <c r="R26" s="49"/>
      <c r="S26" s="49"/>
      <c r="T26" s="11"/>
      <c r="U26" s="41">
        <f t="shared" si="2"/>
        <v>30</v>
      </c>
      <c r="V26" s="84">
        <f t="shared" si="3"/>
        <v>71</v>
      </c>
      <c r="W26" s="48">
        <f t="shared" si="4"/>
        <v>13</v>
      </c>
    </row>
    <row r="27" spans="1:23" ht="18" customHeight="1" thickBot="1">
      <c r="A27" s="53">
        <f t="shared" si="6"/>
        <v>18</v>
      </c>
      <c r="B27" s="129" t="s">
        <v>338</v>
      </c>
      <c r="C27" s="129" t="s">
        <v>136</v>
      </c>
      <c r="D27" s="129"/>
      <c r="E27" s="130"/>
      <c r="F27" s="131">
        <v>597</v>
      </c>
      <c r="G27" s="20"/>
      <c r="H27" s="26"/>
      <c r="I27" s="26"/>
      <c r="J27" s="12"/>
      <c r="K27" s="13">
        <f t="shared" si="5"/>
        <v>0</v>
      </c>
      <c r="L27" s="10"/>
      <c r="M27" s="26"/>
      <c r="N27" s="26"/>
      <c r="O27" s="11"/>
      <c r="P27" s="87">
        <f t="shared" si="1"/>
        <v>0</v>
      </c>
      <c r="Q27" s="10"/>
      <c r="R27" s="49"/>
      <c r="S27" s="49"/>
      <c r="T27" s="11"/>
      <c r="U27" s="41">
        <f t="shared" si="2"/>
        <v>0</v>
      </c>
      <c r="V27" s="84">
        <f t="shared" si="3"/>
        <v>0</v>
      </c>
      <c r="W27" s="48">
        <f t="shared" si="4"/>
        <v>0</v>
      </c>
    </row>
    <row r="28" spans="1:23" ht="18" customHeight="1" thickBot="1">
      <c r="A28" s="53">
        <f t="shared" si="6"/>
        <v>19</v>
      </c>
      <c r="B28" s="129" t="s">
        <v>213</v>
      </c>
      <c r="C28" s="129" t="s">
        <v>190</v>
      </c>
      <c r="D28" s="129"/>
      <c r="E28" s="130"/>
      <c r="F28" s="131">
        <v>630</v>
      </c>
      <c r="G28" s="20" t="s">
        <v>370</v>
      </c>
      <c r="H28" s="26"/>
      <c r="I28" s="26"/>
      <c r="J28" s="12"/>
      <c r="K28" s="13">
        <v>1</v>
      </c>
      <c r="L28" s="37">
        <v>27</v>
      </c>
      <c r="M28" s="26"/>
      <c r="N28" s="26"/>
      <c r="O28" s="11"/>
      <c r="P28" s="87">
        <f t="shared" si="1"/>
        <v>14</v>
      </c>
      <c r="Q28" s="10">
        <v>32</v>
      </c>
      <c r="R28" s="49"/>
      <c r="S28" s="49"/>
      <c r="T28" s="11"/>
      <c r="U28" s="41">
        <f t="shared" si="2"/>
        <v>9</v>
      </c>
      <c r="V28" s="84">
        <f t="shared" si="3"/>
        <v>24</v>
      </c>
      <c r="W28" s="48">
        <f t="shared" si="4"/>
        <v>32</v>
      </c>
    </row>
    <row r="29" spans="1:23" ht="18" customHeight="1" thickBot="1">
      <c r="A29" s="53">
        <f t="shared" si="6"/>
        <v>20</v>
      </c>
      <c r="B29" s="129" t="s">
        <v>375</v>
      </c>
      <c r="C29" s="129" t="s">
        <v>135</v>
      </c>
      <c r="D29" s="129"/>
      <c r="E29" s="130"/>
      <c r="F29" s="131">
        <v>701</v>
      </c>
      <c r="G29" s="20">
        <v>2</v>
      </c>
      <c r="H29" s="26"/>
      <c r="I29" s="26"/>
      <c r="J29" s="12"/>
      <c r="K29" s="13">
        <f t="shared" si="5"/>
        <v>39</v>
      </c>
      <c r="L29" s="10">
        <v>9</v>
      </c>
      <c r="M29" s="26"/>
      <c r="N29" s="26"/>
      <c r="O29" s="11"/>
      <c r="P29" s="87">
        <f t="shared" si="1"/>
        <v>32</v>
      </c>
      <c r="Q29" s="10">
        <v>6</v>
      </c>
      <c r="R29" s="49"/>
      <c r="S29" s="49"/>
      <c r="T29" s="11"/>
      <c r="U29" s="41">
        <f t="shared" si="2"/>
        <v>35</v>
      </c>
      <c r="V29" s="84">
        <f t="shared" si="3"/>
        <v>106</v>
      </c>
      <c r="W29" s="48">
        <f t="shared" si="4"/>
        <v>4</v>
      </c>
    </row>
    <row r="30" spans="1:23" ht="18" customHeight="1" thickBot="1">
      <c r="A30" s="53">
        <f t="shared" si="6"/>
        <v>21</v>
      </c>
      <c r="B30" s="151" t="s">
        <v>270</v>
      </c>
      <c r="C30" s="151" t="s">
        <v>135</v>
      </c>
      <c r="D30" s="49"/>
      <c r="E30" s="49"/>
      <c r="F30" s="41">
        <v>706</v>
      </c>
      <c r="G30" s="20" t="s">
        <v>370</v>
      </c>
      <c r="H30" s="26"/>
      <c r="I30" s="26"/>
      <c r="J30" s="12"/>
      <c r="K30" s="13">
        <v>1</v>
      </c>
      <c r="L30" s="37">
        <v>21</v>
      </c>
      <c r="M30" s="26"/>
      <c r="N30" s="26"/>
      <c r="O30" s="11"/>
      <c r="P30" s="87">
        <f t="shared" si="1"/>
        <v>20</v>
      </c>
      <c r="Q30" s="10">
        <v>30</v>
      </c>
      <c r="R30" s="49"/>
      <c r="S30" s="49"/>
      <c r="T30" s="11"/>
      <c r="U30" s="41">
        <f t="shared" si="2"/>
        <v>11</v>
      </c>
      <c r="V30" s="84">
        <f t="shared" si="3"/>
        <v>32</v>
      </c>
      <c r="W30" s="48">
        <f t="shared" si="4"/>
        <v>29</v>
      </c>
    </row>
    <row r="31" spans="1:23" ht="18" customHeight="1" thickBot="1">
      <c r="A31" s="53">
        <f t="shared" si="6"/>
        <v>22</v>
      </c>
      <c r="B31" s="151" t="s">
        <v>269</v>
      </c>
      <c r="C31" s="151" t="s">
        <v>135</v>
      </c>
      <c r="D31" s="49"/>
      <c r="E31" s="49"/>
      <c r="F31" s="41">
        <v>707</v>
      </c>
      <c r="G31" s="20">
        <v>10</v>
      </c>
      <c r="H31" s="26"/>
      <c r="I31" s="26"/>
      <c r="J31" s="12"/>
      <c r="K31" s="13">
        <f t="shared" si="5"/>
        <v>31</v>
      </c>
      <c r="L31" s="37">
        <v>26</v>
      </c>
      <c r="M31" s="26"/>
      <c r="N31" s="26"/>
      <c r="O31" s="11"/>
      <c r="P31" s="87">
        <f t="shared" si="1"/>
        <v>15</v>
      </c>
      <c r="Q31" s="10">
        <v>19</v>
      </c>
      <c r="R31" s="49"/>
      <c r="S31" s="49"/>
      <c r="T31" s="11"/>
      <c r="U31" s="41">
        <f t="shared" si="2"/>
        <v>22</v>
      </c>
      <c r="V31" s="84">
        <f t="shared" si="3"/>
        <v>68</v>
      </c>
      <c r="W31" s="48">
        <f t="shared" si="4"/>
        <v>14</v>
      </c>
    </row>
    <row r="32" spans="1:25" ht="18" customHeight="1" thickBot="1">
      <c r="A32" s="53">
        <f t="shared" si="6"/>
        <v>23</v>
      </c>
      <c r="B32" s="129" t="s">
        <v>218</v>
      </c>
      <c r="C32" s="129" t="s">
        <v>135</v>
      </c>
      <c r="D32" s="129"/>
      <c r="E32" s="130"/>
      <c r="F32" s="131">
        <v>711</v>
      </c>
      <c r="G32" s="108">
        <v>14</v>
      </c>
      <c r="H32" s="26"/>
      <c r="I32" s="26"/>
      <c r="J32" s="12"/>
      <c r="K32" s="13">
        <f t="shared" si="5"/>
        <v>27</v>
      </c>
      <c r="L32" s="10">
        <v>8</v>
      </c>
      <c r="M32" s="26"/>
      <c r="N32" s="26"/>
      <c r="O32" s="11"/>
      <c r="P32" s="87">
        <f t="shared" si="1"/>
        <v>33</v>
      </c>
      <c r="Q32" s="10">
        <v>2</v>
      </c>
      <c r="R32" s="49"/>
      <c r="S32" s="49"/>
      <c r="T32" s="11"/>
      <c r="U32" s="41">
        <f t="shared" si="2"/>
        <v>39</v>
      </c>
      <c r="V32" s="84">
        <f t="shared" si="3"/>
        <v>99</v>
      </c>
      <c r="W32" s="48">
        <f t="shared" si="4"/>
        <v>6</v>
      </c>
      <c r="X32" s="21" t="str">
        <f aca="true" t="shared" si="7" ref="X32:X47">$B32</f>
        <v>Natalia Escobar</v>
      </c>
      <c r="Y32" s="21" t="str">
        <f aca="true" t="shared" si="8" ref="Y32:Y40">$C32</f>
        <v>Hualpen</v>
      </c>
    </row>
    <row r="33" spans="1:25" ht="18" customHeight="1" thickBot="1">
      <c r="A33" s="53">
        <f t="shared" si="6"/>
        <v>24</v>
      </c>
      <c r="B33" s="129" t="s">
        <v>151</v>
      </c>
      <c r="C33" s="129" t="s">
        <v>81</v>
      </c>
      <c r="D33" s="129"/>
      <c r="E33" s="130"/>
      <c r="F33" s="131">
        <v>761</v>
      </c>
      <c r="G33" s="108" t="s">
        <v>370</v>
      </c>
      <c r="H33" s="26"/>
      <c r="I33" s="26"/>
      <c r="J33" s="12"/>
      <c r="K33" s="13">
        <v>1</v>
      </c>
      <c r="L33" s="37">
        <v>25</v>
      </c>
      <c r="M33" s="26"/>
      <c r="N33" s="26"/>
      <c r="O33" s="11"/>
      <c r="P33" s="87">
        <f t="shared" si="1"/>
        <v>16</v>
      </c>
      <c r="Q33" s="10">
        <v>31</v>
      </c>
      <c r="R33" s="49"/>
      <c r="S33" s="49"/>
      <c r="T33" s="11"/>
      <c r="U33" s="41">
        <f t="shared" si="2"/>
        <v>10</v>
      </c>
      <c r="V33" s="84">
        <f t="shared" si="3"/>
        <v>27</v>
      </c>
      <c r="W33" s="48">
        <f t="shared" si="4"/>
        <v>31</v>
      </c>
      <c r="X33" s="21" t="str">
        <f t="shared" si="7"/>
        <v>Antonella Henriquez</v>
      </c>
      <c r="Y33" s="21" t="str">
        <f t="shared" si="8"/>
        <v>Crescente Errazuriz</v>
      </c>
    </row>
    <row r="34" spans="1:25" ht="18" customHeight="1" thickBot="1">
      <c r="A34" s="53">
        <f t="shared" si="6"/>
        <v>25</v>
      </c>
      <c r="B34" s="129" t="s">
        <v>336</v>
      </c>
      <c r="C34" s="129" t="s">
        <v>81</v>
      </c>
      <c r="D34" s="129"/>
      <c r="E34" s="130"/>
      <c r="F34" s="131">
        <v>772</v>
      </c>
      <c r="G34" s="20" t="s">
        <v>370</v>
      </c>
      <c r="H34" s="26"/>
      <c r="I34" s="26"/>
      <c r="J34" s="12"/>
      <c r="K34" s="13">
        <v>1</v>
      </c>
      <c r="L34" s="37">
        <v>15</v>
      </c>
      <c r="M34" s="26"/>
      <c r="N34" s="26"/>
      <c r="O34" s="11"/>
      <c r="P34" s="87">
        <f t="shared" si="1"/>
        <v>26</v>
      </c>
      <c r="Q34" s="10">
        <v>13</v>
      </c>
      <c r="R34" s="49"/>
      <c r="S34" s="49"/>
      <c r="T34" s="11"/>
      <c r="U34" s="41">
        <f t="shared" si="2"/>
        <v>28</v>
      </c>
      <c r="V34" s="84">
        <f t="shared" si="3"/>
        <v>55</v>
      </c>
      <c r="W34" s="48">
        <f t="shared" si="4"/>
        <v>18</v>
      </c>
      <c r="X34" s="21" t="str">
        <f t="shared" si="7"/>
        <v>Catalina Porta</v>
      </c>
      <c r="Y34" s="21" t="str">
        <f t="shared" si="8"/>
        <v>Crescente Errazuriz</v>
      </c>
    </row>
    <row r="35" spans="1:25" ht="18" customHeight="1" thickBot="1">
      <c r="A35" s="53">
        <f t="shared" si="6"/>
        <v>26</v>
      </c>
      <c r="B35" s="129" t="s">
        <v>205</v>
      </c>
      <c r="C35" s="129" t="s">
        <v>81</v>
      </c>
      <c r="D35" s="129"/>
      <c r="E35" s="130"/>
      <c r="F35" s="131">
        <v>776</v>
      </c>
      <c r="G35" s="108" t="s">
        <v>370</v>
      </c>
      <c r="H35" s="26"/>
      <c r="I35" s="26"/>
      <c r="J35" s="12"/>
      <c r="K35" s="13">
        <v>1</v>
      </c>
      <c r="L35" s="10">
        <v>11</v>
      </c>
      <c r="M35" s="26"/>
      <c r="N35" s="26"/>
      <c r="O35" s="11"/>
      <c r="P35" s="87">
        <f t="shared" si="1"/>
        <v>30</v>
      </c>
      <c r="Q35" s="10">
        <v>12</v>
      </c>
      <c r="R35" s="49"/>
      <c r="S35" s="49"/>
      <c r="T35" s="11"/>
      <c r="U35" s="41">
        <f t="shared" si="2"/>
        <v>29</v>
      </c>
      <c r="V35" s="84">
        <f t="shared" si="3"/>
        <v>60</v>
      </c>
      <c r="W35" s="48">
        <f t="shared" si="4"/>
        <v>16</v>
      </c>
      <c r="X35" s="21" t="str">
        <f t="shared" si="7"/>
        <v>Naomi Duarte</v>
      </c>
      <c r="Y35" s="21" t="str">
        <f t="shared" si="8"/>
        <v>Crescente Errazuriz</v>
      </c>
    </row>
    <row r="36" spans="1:25" ht="18" customHeight="1" thickBot="1">
      <c r="A36" s="53">
        <f t="shared" si="6"/>
        <v>27</v>
      </c>
      <c r="B36" s="129" t="s">
        <v>208</v>
      </c>
      <c r="C36" s="129" t="s">
        <v>169</v>
      </c>
      <c r="D36" s="129"/>
      <c r="E36" s="130"/>
      <c r="F36" s="131">
        <v>821</v>
      </c>
      <c r="G36" s="108" t="s">
        <v>370</v>
      </c>
      <c r="H36" s="26"/>
      <c r="I36" s="26"/>
      <c r="J36" s="12"/>
      <c r="K36" s="13">
        <v>1</v>
      </c>
      <c r="L36" s="10">
        <v>5</v>
      </c>
      <c r="M36" s="26"/>
      <c r="N36" s="26"/>
      <c r="O36" s="11"/>
      <c r="P36" s="87">
        <f t="shared" si="1"/>
        <v>36</v>
      </c>
      <c r="Q36" s="10">
        <v>15</v>
      </c>
      <c r="R36" s="49"/>
      <c r="S36" s="49"/>
      <c r="T36" s="11"/>
      <c r="U36" s="41">
        <f t="shared" si="2"/>
        <v>26</v>
      </c>
      <c r="V36" s="84">
        <f t="shared" si="3"/>
        <v>63</v>
      </c>
      <c r="W36" s="48">
        <f t="shared" si="4"/>
        <v>15</v>
      </c>
      <c r="X36" s="21" t="str">
        <f t="shared" si="7"/>
        <v>Paulina Mondaca</v>
      </c>
      <c r="Y36" s="21" t="str">
        <f t="shared" si="8"/>
        <v>RPA</v>
      </c>
    </row>
    <row r="37" spans="1:25" ht="18" customHeight="1" thickBot="1">
      <c r="A37" s="53">
        <f t="shared" si="6"/>
        <v>28</v>
      </c>
      <c r="B37" s="129" t="s">
        <v>207</v>
      </c>
      <c r="C37" s="129" t="s">
        <v>169</v>
      </c>
      <c r="D37" s="129"/>
      <c r="E37" s="130"/>
      <c r="F37" s="131">
        <v>822</v>
      </c>
      <c r="G37" s="108"/>
      <c r="H37" s="26"/>
      <c r="I37" s="26"/>
      <c r="J37" s="12"/>
      <c r="K37" s="13">
        <f>IF(G37=0,0,$F$7+1-G37)</f>
        <v>0</v>
      </c>
      <c r="L37" s="10"/>
      <c r="M37" s="26"/>
      <c r="N37" s="26"/>
      <c r="O37" s="11"/>
      <c r="P37" s="87">
        <f t="shared" si="1"/>
        <v>0</v>
      </c>
      <c r="Q37" s="10"/>
      <c r="R37" s="49"/>
      <c r="S37" s="49"/>
      <c r="T37" s="11"/>
      <c r="U37" s="41">
        <f t="shared" si="2"/>
        <v>0</v>
      </c>
      <c r="V37" s="84">
        <f t="shared" si="3"/>
        <v>0</v>
      </c>
      <c r="W37" s="48">
        <f t="shared" si="4"/>
        <v>0</v>
      </c>
      <c r="X37" s="21" t="str">
        <f t="shared" si="7"/>
        <v>Daniela Navarrete</v>
      </c>
      <c r="Y37" s="21" t="str">
        <f t="shared" si="8"/>
        <v>RPA</v>
      </c>
    </row>
    <row r="38" spans="1:25" ht="18" customHeight="1" thickBot="1">
      <c r="A38" s="53">
        <f t="shared" si="6"/>
        <v>29</v>
      </c>
      <c r="B38" s="129" t="s">
        <v>209</v>
      </c>
      <c r="C38" s="129" t="s">
        <v>169</v>
      </c>
      <c r="D38" s="129"/>
      <c r="E38" s="130"/>
      <c r="F38" s="131">
        <v>826</v>
      </c>
      <c r="G38" s="108">
        <v>15</v>
      </c>
      <c r="H38" s="26"/>
      <c r="I38" s="26"/>
      <c r="J38" s="12"/>
      <c r="K38" s="13">
        <f>IF(G38=0,0,$F$7+1-G38)</f>
        <v>26</v>
      </c>
      <c r="L38" s="37">
        <v>3</v>
      </c>
      <c r="M38" s="26"/>
      <c r="N38" s="26"/>
      <c r="O38" s="11"/>
      <c r="P38" s="87">
        <f t="shared" si="1"/>
        <v>38</v>
      </c>
      <c r="Q38" s="10">
        <v>9</v>
      </c>
      <c r="R38" s="49"/>
      <c r="S38" s="49"/>
      <c r="T38" s="11"/>
      <c r="U38" s="41">
        <f t="shared" si="2"/>
        <v>32</v>
      </c>
      <c r="V38" s="84">
        <f t="shared" si="3"/>
        <v>96</v>
      </c>
      <c r="W38" s="48">
        <f t="shared" si="4"/>
        <v>9</v>
      </c>
      <c r="X38" s="21" t="str">
        <f t="shared" si="7"/>
        <v>Valentina Lizama</v>
      </c>
      <c r="Y38" s="21" t="str">
        <f t="shared" si="8"/>
        <v>RPA</v>
      </c>
    </row>
    <row r="39" spans="1:25" ht="18" customHeight="1" thickBot="1">
      <c r="A39" s="53">
        <f t="shared" si="6"/>
        <v>30</v>
      </c>
      <c r="B39" s="132" t="s">
        <v>153</v>
      </c>
      <c r="C39" s="49" t="s">
        <v>169</v>
      </c>
      <c r="D39" s="49"/>
      <c r="E39" s="49"/>
      <c r="F39" s="41">
        <v>837</v>
      </c>
      <c r="G39" s="20">
        <v>5</v>
      </c>
      <c r="H39" s="26"/>
      <c r="I39" s="26"/>
      <c r="J39" s="12"/>
      <c r="K39" s="13">
        <f>IF(G39=0,0,$F$7+1-G39)</f>
        <v>36</v>
      </c>
      <c r="L39" s="37">
        <v>14</v>
      </c>
      <c r="M39" s="26"/>
      <c r="N39" s="26"/>
      <c r="O39" s="11"/>
      <c r="P39" s="87">
        <f t="shared" si="1"/>
        <v>27</v>
      </c>
      <c r="Q39" s="10">
        <v>5</v>
      </c>
      <c r="R39" s="49"/>
      <c r="S39" s="49"/>
      <c r="T39" s="11"/>
      <c r="U39" s="41">
        <f t="shared" si="2"/>
        <v>36</v>
      </c>
      <c r="V39" s="84">
        <f t="shared" si="3"/>
        <v>99</v>
      </c>
      <c r="W39" s="48">
        <f t="shared" si="4"/>
        <v>6</v>
      </c>
      <c r="X39" s="21" t="str">
        <f t="shared" si="7"/>
        <v>Valeria Soto</v>
      </c>
      <c r="Y39" s="21" t="str">
        <f t="shared" si="8"/>
        <v>RPA</v>
      </c>
    </row>
    <row r="40" spans="1:25" ht="18" customHeight="1" thickBot="1">
      <c r="A40" s="53">
        <f t="shared" si="6"/>
        <v>31</v>
      </c>
      <c r="B40" s="129" t="s">
        <v>265</v>
      </c>
      <c r="C40" s="129" t="s">
        <v>170</v>
      </c>
      <c r="D40" s="129"/>
      <c r="E40" s="130"/>
      <c r="F40" s="131">
        <v>906</v>
      </c>
      <c r="G40" s="108" t="s">
        <v>370</v>
      </c>
      <c r="H40" s="26"/>
      <c r="I40" s="26"/>
      <c r="J40" s="12"/>
      <c r="K40" s="13">
        <v>1</v>
      </c>
      <c r="L40" s="10">
        <v>10</v>
      </c>
      <c r="M40" s="26"/>
      <c r="N40" s="26"/>
      <c r="O40" s="11"/>
      <c r="P40" s="87">
        <f t="shared" si="1"/>
        <v>31</v>
      </c>
      <c r="Q40" s="10">
        <v>16</v>
      </c>
      <c r="R40" s="49"/>
      <c r="S40" s="49"/>
      <c r="T40" s="11"/>
      <c r="U40" s="41">
        <f t="shared" si="2"/>
        <v>25</v>
      </c>
      <c r="V40" s="84">
        <f t="shared" si="3"/>
        <v>57</v>
      </c>
      <c r="W40" s="48">
        <f t="shared" si="4"/>
        <v>17</v>
      </c>
      <c r="X40" s="21" t="str">
        <f t="shared" si="7"/>
        <v>Anais Martines</v>
      </c>
      <c r="Y40" s="21" t="str">
        <f t="shared" si="8"/>
        <v>Power Wheels</v>
      </c>
    </row>
    <row r="41" spans="1:24" ht="18" customHeight="1" thickBot="1">
      <c r="A41" s="53">
        <f t="shared" si="6"/>
        <v>32</v>
      </c>
      <c r="B41" s="129" t="s">
        <v>333</v>
      </c>
      <c r="C41" s="129" t="s">
        <v>334</v>
      </c>
      <c r="D41" s="129"/>
      <c r="E41" s="130"/>
      <c r="F41" s="131">
        <v>908</v>
      </c>
      <c r="G41" s="108" t="s">
        <v>370</v>
      </c>
      <c r="H41" s="26"/>
      <c r="I41" s="26"/>
      <c r="J41" s="12"/>
      <c r="K41" s="13">
        <v>1</v>
      </c>
      <c r="L41" s="37">
        <v>31</v>
      </c>
      <c r="M41" s="26"/>
      <c r="N41" s="26"/>
      <c r="O41" s="11"/>
      <c r="P41" s="87">
        <f t="shared" si="1"/>
        <v>10</v>
      </c>
      <c r="Q41" s="10">
        <v>33</v>
      </c>
      <c r="R41" s="49"/>
      <c r="S41" s="49"/>
      <c r="T41" s="11"/>
      <c r="U41" s="41">
        <f t="shared" si="2"/>
        <v>8</v>
      </c>
      <c r="V41" s="84">
        <f t="shared" si="3"/>
        <v>19</v>
      </c>
      <c r="W41" s="48">
        <f t="shared" si="4"/>
        <v>33</v>
      </c>
      <c r="X41" s="21" t="str">
        <f t="shared" si="7"/>
        <v>Valentina Reyes</v>
      </c>
    </row>
    <row r="42" spans="1:25" ht="18" customHeight="1" thickBot="1">
      <c r="A42" s="53">
        <f t="shared" si="6"/>
        <v>33</v>
      </c>
      <c r="B42" s="132" t="s">
        <v>189</v>
      </c>
      <c r="C42" s="132" t="s">
        <v>170</v>
      </c>
      <c r="D42" s="49"/>
      <c r="E42" s="49"/>
      <c r="F42" s="41">
        <v>909</v>
      </c>
      <c r="G42" s="108" t="s">
        <v>370</v>
      </c>
      <c r="H42" s="26"/>
      <c r="I42" s="26"/>
      <c r="J42" s="12"/>
      <c r="K42" s="13">
        <v>1</v>
      </c>
      <c r="L42" s="37">
        <v>16</v>
      </c>
      <c r="M42" s="26"/>
      <c r="N42" s="26"/>
      <c r="O42" s="11"/>
      <c r="P42" s="87">
        <f t="shared" si="1"/>
        <v>25</v>
      </c>
      <c r="Q42" s="10">
        <v>22</v>
      </c>
      <c r="R42" s="49"/>
      <c r="S42" s="49"/>
      <c r="T42" s="11"/>
      <c r="U42" s="41">
        <f t="shared" si="2"/>
        <v>19</v>
      </c>
      <c r="V42" s="84">
        <f t="shared" si="3"/>
        <v>45</v>
      </c>
      <c r="W42" s="48">
        <f t="shared" si="4"/>
        <v>21</v>
      </c>
      <c r="X42" s="21" t="str">
        <f t="shared" si="7"/>
        <v>Camila Aguila</v>
      </c>
      <c r="Y42" s="21" t="str">
        <f aca="true" t="shared" si="9" ref="Y42:Y47">$C42</f>
        <v>Power Wheels</v>
      </c>
    </row>
    <row r="43" spans="1:25" ht="18" customHeight="1" thickBot="1">
      <c r="A43" s="53">
        <f t="shared" si="6"/>
        <v>34</v>
      </c>
      <c r="B43" s="151" t="s">
        <v>268</v>
      </c>
      <c r="C43" s="129" t="s">
        <v>95</v>
      </c>
      <c r="D43" s="49"/>
      <c r="E43" s="130"/>
      <c r="F43" s="41">
        <v>934</v>
      </c>
      <c r="G43" s="20" t="s">
        <v>370</v>
      </c>
      <c r="H43" s="26"/>
      <c r="I43" s="26"/>
      <c r="J43" s="12"/>
      <c r="K43" s="13">
        <v>1</v>
      </c>
      <c r="L43" s="37">
        <v>29</v>
      </c>
      <c r="M43" s="26"/>
      <c r="N43" s="26"/>
      <c r="O43" s="11"/>
      <c r="P43" s="87">
        <f t="shared" si="1"/>
        <v>12</v>
      </c>
      <c r="Q43" s="10">
        <v>23</v>
      </c>
      <c r="R43" s="49"/>
      <c r="S43" s="49"/>
      <c r="T43" s="11"/>
      <c r="U43" s="41">
        <f t="shared" si="2"/>
        <v>18</v>
      </c>
      <c r="V43" s="84">
        <f t="shared" si="3"/>
        <v>31</v>
      </c>
      <c r="W43" s="48">
        <f t="shared" si="4"/>
        <v>30</v>
      </c>
      <c r="X43" s="21" t="str">
        <f t="shared" si="7"/>
        <v>Constanza Cortes</v>
      </c>
      <c r="Y43" s="21" t="str">
        <f t="shared" si="9"/>
        <v>Curico Maria Salinas</v>
      </c>
    </row>
    <row r="44" spans="1:25" ht="18" customHeight="1" thickBot="1">
      <c r="A44" s="53">
        <f t="shared" si="6"/>
        <v>35</v>
      </c>
      <c r="B44" s="129" t="s">
        <v>215</v>
      </c>
      <c r="C44" s="129" t="s">
        <v>95</v>
      </c>
      <c r="D44" s="129"/>
      <c r="E44" s="130"/>
      <c r="F44" s="131">
        <v>939</v>
      </c>
      <c r="G44" s="108" t="s">
        <v>370</v>
      </c>
      <c r="H44" s="26"/>
      <c r="I44" s="26"/>
      <c r="J44" s="12"/>
      <c r="K44" s="13">
        <v>1</v>
      </c>
      <c r="L44" s="37">
        <v>19</v>
      </c>
      <c r="M44" s="26"/>
      <c r="N44" s="26"/>
      <c r="O44" s="11"/>
      <c r="P44" s="87">
        <f t="shared" si="1"/>
        <v>22</v>
      </c>
      <c r="Q44" s="10">
        <v>24</v>
      </c>
      <c r="R44" s="49"/>
      <c r="S44" s="49"/>
      <c r="T44" s="11"/>
      <c r="U44" s="41">
        <f t="shared" si="2"/>
        <v>17</v>
      </c>
      <c r="V44" s="84">
        <f t="shared" si="3"/>
        <v>40</v>
      </c>
      <c r="W44" s="48">
        <f t="shared" si="4"/>
        <v>24</v>
      </c>
      <c r="X44" s="21" t="str">
        <f t="shared" si="7"/>
        <v>Lorena Valderrama</v>
      </c>
      <c r="Y44" s="21" t="str">
        <f t="shared" si="9"/>
        <v>Curico Maria Salinas</v>
      </c>
    </row>
    <row r="45" spans="1:25" ht="18" customHeight="1" thickBot="1">
      <c r="A45" s="53">
        <f t="shared" si="6"/>
        <v>36</v>
      </c>
      <c r="B45" s="132" t="s">
        <v>262</v>
      </c>
      <c r="C45" s="132" t="s">
        <v>134</v>
      </c>
      <c r="D45" s="49"/>
      <c r="E45" s="130"/>
      <c r="F45" s="41">
        <v>963</v>
      </c>
      <c r="G45" s="20" t="s">
        <v>370</v>
      </c>
      <c r="H45" s="26"/>
      <c r="I45" s="26"/>
      <c r="J45" s="12"/>
      <c r="K45" s="13">
        <v>1</v>
      </c>
      <c r="L45" s="10">
        <v>20</v>
      </c>
      <c r="M45" s="26"/>
      <c r="N45" s="26"/>
      <c r="O45" s="11"/>
      <c r="P45" s="87">
        <f t="shared" si="1"/>
        <v>21</v>
      </c>
      <c r="Q45" s="10">
        <v>28</v>
      </c>
      <c r="R45" s="49"/>
      <c r="S45" s="49"/>
      <c r="T45" s="11"/>
      <c r="U45" s="41">
        <f t="shared" si="2"/>
        <v>13</v>
      </c>
      <c r="V45" s="84">
        <f t="shared" si="3"/>
        <v>35</v>
      </c>
      <c r="W45" s="48">
        <f t="shared" si="4"/>
        <v>26</v>
      </c>
      <c r="X45" s="21" t="str">
        <f t="shared" si="7"/>
        <v>Martina Ramos</v>
      </c>
      <c r="Y45" s="21" t="str">
        <f t="shared" si="9"/>
        <v>Puente Alto</v>
      </c>
    </row>
    <row r="46" spans="1:25" ht="18" customHeight="1" thickBot="1">
      <c r="A46" s="53">
        <f t="shared" si="6"/>
        <v>37</v>
      </c>
      <c r="B46" s="132" t="s">
        <v>263</v>
      </c>
      <c r="C46" s="132" t="s">
        <v>134</v>
      </c>
      <c r="D46" s="49"/>
      <c r="E46" s="49"/>
      <c r="F46" s="41">
        <v>964</v>
      </c>
      <c r="G46" s="20" t="s">
        <v>370</v>
      </c>
      <c r="H46" s="26"/>
      <c r="I46" s="26"/>
      <c r="J46" s="12"/>
      <c r="K46" s="13">
        <v>1</v>
      </c>
      <c r="L46" s="37">
        <v>23</v>
      </c>
      <c r="M46" s="26"/>
      <c r="N46" s="26"/>
      <c r="O46" s="12"/>
      <c r="P46" s="87">
        <f t="shared" si="1"/>
        <v>18</v>
      </c>
      <c r="Q46" s="10">
        <v>17</v>
      </c>
      <c r="R46" s="49"/>
      <c r="S46" s="49"/>
      <c r="T46" s="11"/>
      <c r="U46" s="41">
        <f t="shared" si="2"/>
        <v>24</v>
      </c>
      <c r="V46" s="84">
        <f t="shared" si="3"/>
        <v>43</v>
      </c>
      <c r="W46" s="48">
        <f t="shared" si="4"/>
        <v>22</v>
      </c>
      <c r="X46" s="21" t="str">
        <f t="shared" si="7"/>
        <v>Agustina Gonzalez</v>
      </c>
      <c r="Y46" s="21" t="str">
        <f t="shared" si="9"/>
        <v>Puente Alto</v>
      </c>
    </row>
    <row r="47" spans="1:25" ht="18" customHeight="1" thickBot="1">
      <c r="A47" s="53">
        <f t="shared" si="6"/>
        <v>38</v>
      </c>
      <c r="B47" s="132" t="s">
        <v>188</v>
      </c>
      <c r="C47" s="132" t="s">
        <v>134</v>
      </c>
      <c r="D47" s="49"/>
      <c r="E47" s="49"/>
      <c r="F47" s="41">
        <v>965</v>
      </c>
      <c r="G47" s="108">
        <v>4</v>
      </c>
      <c r="H47" s="26"/>
      <c r="I47" s="26"/>
      <c r="J47" s="12"/>
      <c r="K47" s="13">
        <f>IF(G47=0,0,$F$7+1-G47)</f>
        <v>37</v>
      </c>
      <c r="L47" s="10">
        <v>6</v>
      </c>
      <c r="M47" s="26"/>
      <c r="N47" s="26"/>
      <c r="O47" s="12"/>
      <c r="P47" s="87">
        <f t="shared" si="1"/>
        <v>35</v>
      </c>
      <c r="Q47" s="10">
        <v>3</v>
      </c>
      <c r="R47" s="49"/>
      <c r="S47" s="49"/>
      <c r="T47" s="11"/>
      <c r="U47" s="41">
        <f t="shared" si="2"/>
        <v>38</v>
      </c>
      <c r="V47" s="178">
        <f t="shared" si="3"/>
        <v>110</v>
      </c>
      <c r="W47" s="179">
        <f t="shared" si="4"/>
        <v>2</v>
      </c>
      <c r="X47" s="21" t="str">
        <f t="shared" si="7"/>
        <v>Maria Celeste Saez</v>
      </c>
      <c r="Y47" s="21" t="str">
        <f t="shared" si="9"/>
        <v>Puente Alto</v>
      </c>
    </row>
    <row r="48" spans="1:23" ht="18" customHeight="1" thickBot="1">
      <c r="A48" s="53">
        <f t="shared" si="6"/>
        <v>39</v>
      </c>
      <c r="B48" s="129" t="s">
        <v>187</v>
      </c>
      <c r="C48" s="129" t="s">
        <v>134</v>
      </c>
      <c r="D48" s="129"/>
      <c r="E48" s="130"/>
      <c r="F48" s="131">
        <v>966</v>
      </c>
      <c r="G48" s="108">
        <v>16</v>
      </c>
      <c r="H48" s="26"/>
      <c r="I48" s="26"/>
      <c r="J48" s="12"/>
      <c r="K48" s="13">
        <f>IF(G48=0,0,$F$7+1-G48)</f>
        <v>25</v>
      </c>
      <c r="L48" s="10"/>
      <c r="M48" s="26"/>
      <c r="N48" s="26"/>
      <c r="O48" s="12"/>
      <c r="P48" s="87">
        <f t="shared" si="1"/>
        <v>0</v>
      </c>
      <c r="Q48" s="10">
        <v>14</v>
      </c>
      <c r="R48" s="49"/>
      <c r="S48" s="49"/>
      <c r="T48" s="12"/>
      <c r="U48" s="41">
        <f t="shared" si="2"/>
        <v>27</v>
      </c>
      <c r="V48" s="84">
        <f t="shared" si="3"/>
        <v>52</v>
      </c>
      <c r="W48" s="48">
        <f t="shared" si="4"/>
        <v>19</v>
      </c>
    </row>
    <row r="49" spans="1:23" ht="18" customHeight="1" thickBot="1">
      <c r="A49" s="53">
        <f t="shared" si="6"/>
        <v>40</v>
      </c>
      <c r="B49" s="132" t="s">
        <v>186</v>
      </c>
      <c r="C49" s="132" t="s">
        <v>134</v>
      </c>
      <c r="D49" s="49"/>
      <c r="E49" s="130"/>
      <c r="F49" s="41">
        <v>978</v>
      </c>
      <c r="G49" s="20"/>
      <c r="H49" s="26"/>
      <c r="I49" s="26"/>
      <c r="J49" s="12"/>
      <c r="K49" s="13">
        <f>IF(G49=0,0,$F$7+1-G49)</f>
        <v>0</v>
      </c>
      <c r="L49" s="10"/>
      <c r="M49" s="26"/>
      <c r="N49" s="26"/>
      <c r="O49" s="12"/>
      <c r="P49" s="87">
        <f t="shared" si="1"/>
        <v>0</v>
      </c>
      <c r="Q49" s="10"/>
      <c r="R49" s="49"/>
      <c r="S49" s="49"/>
      <c r="T49" s="12"/>
      <c r="U49" s="41">
        <f t="shared" si="2"/>
        <v>0</v>
      </c>
      <c r="V49" s="84">
        <f t="shared" si="3"/>
        <v>0</v>
      </c>
      <c r="W49" s="48">
        <f t="shared" si="4"/>
        <v>0</v>
      </c>
    </row>
    <row r="50" spans="1:23" ht="18" customHeight="1">
      <c r="A50" s="54"/>
      <c r="B50" s="132"/>
      <c r="C50" s="132"/>
      <c r="D50" s="49"/>
      <c r="E50" s="130"/>
      <c r="F50" s="41"/>
      <c r="G50" s="20"/>
      <c r="H50" s="26"/>
      <c r="I50" s="26"/>
      <c r="J50" s="12"/>
      <c r="K50" s="13"/>
      <c r="L50" s="10"/>
      <c r="M50" s="26"/>
      <c r="N50" s="26"/>
      <c r="O50" s="12"/>
      <c r="P50" s="87"/>
      <c r="Q50" s="10"/>
      <c r="R50" s="49"/>
      <c r="S50" s="49"/>
      <c r="T50" s="12"/>
      <c r="U50" s="41"/>
      <c r="V50" s="84">
        <f t="shared" si="3"/>
        <v>0</v>
      </c>
      <c r="W50" s="48">
        <f t="shared" si="4"/>
        <v>0</v>
      </c>
    </row>
    <row r="51" spans="1:25" ht="21.75" customHeight="1" thickBot="1">
      <c r="A51" s="50">
        <f>IF(B51&gt;0,A49+1,"")</f>
      </c>
      <c r="B51" s="55"/>
      <c r="C51" s="55"/>
      <c r="D51" s="55"/>
      <c r="E51" s="73"/>
      <c r="F51" s="56"/>
      <c r="G51" s="20"/>
      <c r="H51" s="26"/>
      <c r="I51" s="26"/>
      <c r="J51" s="12"/>
      <c r="K51" s="13">
        <f>IF(G51=0,0,$F$7+1-G51)</f>
        <v>0</v>
      </c>
      <c r="L51" s="10"/>
      <c r="M51" s="26"/>
      <c r="N51" s="26"/>
      <c r="O51" s="12"/>
      <c r="P51" s="87">
        <f>IF(L51=0,0,$F$7+1-L51)</f>
        <v>0</v>
      </c>
      <c r="Q51" s="30"/>
      <c r="R51" s="83"/>
      <c r="S51" s="83"/>
      <c r="T51" s="176"/>
      <c r="U51" s="88">
        <f>IF(Q51=0,0,$F$7+1-Q51)</f>
        <v>0</v>
      </c>
      <c r="V51" s="20">
        <f>K51+P51+U51</f>
        <v>0</v>
      </c>
      <c r="W51" s="41">
        <f>IF(V51=0,0,RANK(V51,$V$10:$V$51,0))</f>
        <v>0</v>
      </c>
      <c r="X51" s="21">
        <f>$B51</f>
        <v>0</v>
      </c>
      <c r="Y51" s="21">
        <f>$C51</f>
        <v>0</v>
      </c>
    </row>
    <row r="52" spans="7:23" ht="12.75">
      <c r="G52" s="28"/>
      <c r="J52" s="26"/>
      <c r="K52" s="76"/>
      <c r="L52" s="86"/>
      <c r="O52" s="26"/>
      <c r="P52" s="26"/>
      <c r="Q52" s="28"/>
      <c r="T52" s="26"/>
      <c r="U52" s="76"/>
      <c r="V52" s="26"/>
      <c r="W52" s="26"/>
    </row>
    <row r="53" spans="2:23" ht="12.75">
      <c r="B53" s="21" t="s">
        <v>5</v>
      </c>
      <c r="G53" s="25"/>
      <c r="J53" s="26"/>
      <c r="K53" s="76"/>
      <c r="L53" s="26"/>
      <c r="O53" s="26"/>
      <c r="P53" s="26"/>
      <c r="Q53" s="43"/>
      <c r="R53" s="44"/>
      <c r="S53" s="44"/>
      <c r="T53" s="45"/>
      <c r="U53" s="76"/>
      <c r="V53" s="26"/>
      <c r="W53" s="26"/>
    </row>
    <row r="54" spans="7:23" ht="12.75">
      <c r="G54" s="25"/>
      <c r="J54" s="26"/>
      <c r="K54" s="76"/>
      <c r="L54" s="26"/>
      <c r="O54" s="26"/>
      <c r="P54" s="26"/>
      <c r="Q54" s="28"/>
      <c r="T54" s="26"/>
      <c r="U54" s="76"/>
      <c r="V54" s="26"/>
      <c r="W54" s="26"/>
    </row>
    <row r="55" spans="2:23" ht="13.5" thickBot="1">
      <c r="B55" s="21" t="s">
        <v>6</v>
      </c>
      <c r="G55" s="77"/>
      <c r="J55" s="31"/>
      <c r="K55" s="78"/>
      <c r="L55" s="31"/>
      <c r="O55" s="31"/>
      <c r="P55" s="31"/>
      <c r="Q55" s="77"/>
      <c r="T55" s="31"/>
      <c r="U55" s="78"/>
      <c r="V55" s="26"/>
      <c r="W55" s="26"/>
    </row>
    <row r="56" spans="22:23" ht="12.75">
      <c r="V56" s="26"/>
      <c r="W56" s="26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showZeros="0" zoomScaleSheetLayoutView="100" zoomScalePageLayoutView="0" workbookViewId="0" topLeftCell="A3">
      <selection activeCell="O18" sqref="O18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1.57421875" style="21" bestFit="1" customWidth="1"/>
    <col min="4" max="4" width="21.57421875" style="21" hidden="1" customWidth="1"/>
    <col min="5" max="5" width="3.57421875" style="21" hidden="1" customWidth="1"/>
    <col min="6" max="7" width="9.140625" style="21" customWidth="1"/>
    <col min="8" max="9" width="0" style="21" hidden="1" customWidth="1"/>
    <col min="10" max="12" width="9.140625" style="21" customWidth="1"/>
    <col min="13" max="14" width="0" style="21" hidden="1" customWidth="1"/>
    <col min="15" max="17" width="9.140625" style="21" customWidth="1"/>
    <col min="18" max="19" width="0" style="21" hidden="1" customWidth="1"/>
    <col min="20" max="23" width="9.140625" style="21" customWidth="1"/>
    <col min="24" max="25" width="0" style="21" hidden="1" customWidth="1"/>
    <col min="26" max="16384" width="9.140625" style="21" customWidth="1"/>
  </cols>
  <sheetData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5" ht="15">
      <c r="A5" s="63" t="s">
        <v>13</v>
      </c>
    </row>
    <row r="6" ht="15.75" thickBot="1">
      <c r="A6" s="63"/>
    </row>
    <row r="7" spans="3:21" ht="13.5" thickBot="1">
      <c r="C7" s="64" t="s">
        <v>8</v>
      </c>
      <c r="D7" s="65"/>
      <c r="E7" s="65"/>
      <c r="F7" s="124">
        <v>9</v>
      </c>
      <c r="G7" s="64" t="s">
        <v>11</v>
      </c>
      <c r="H7" s="24"/>
      <c r="I7" s="24"/>
      <c r="J7" s="208"/>
      <c r="K7" s="209"/>
      <c r="L7" s="64" t="s">
        <v>11</v>
      </c>
      <c r="M7" s="24"/>
      <c r="N7" s="24"/>
      <c r="O7" s="200"/>
      <c r="P7" s="201"/>
      <c r="Q7" s="64" t="s">
        <v>11</v>
      </c>
      <c r="T7" s="200"/>
      <c r="U7" s="201"/>
    </row>
    <row r="8" spans="7:23" ht="29.25" customHeight="1" thickBot="1">
      <c r="G8" s="205" t="s">
        <v>393</v>
      </c>
      <c r="H8" s="206"/>
      <c r="I8" s="206"/>
      <c r="J8" s="206"/>
      <c r="K8" s="207"/>
      <c r="L8" s="205" t="s">
        <v>367</v>
      </c>
      <c r="M8" s="206"/>
      <c r="N8" s="206"/>
      <c r="O8" s="206"/>
      <c r="P8" s="207"/>
      <c r="Q8" s="206" t="s">
        <v>388</v>
      </c>
      <c r="R8" s="206"/>
      <c r="S8" s="206"/>
      <c r="T8" s="206"/>
      <c r="U8" s="207"/>
      <c r="V8" s="26"/>
      <c r="W8" s="26"/>
    </row>
    <row r="9" spans="1:27" s="60" customFormat="1" ht="13.5" thickBot="1">
      <c r="A9" s="66"/>
      <c r="B9" s="67" t="s">
        <v>0</v>
      </c>
      <c r="C9" s="68" t="s">
        <v>18</v>
      </c>
      <c r="D9" s="69"/>
      <c r="E9" s="69" t="s">
        <v>36</v>
      </c>
      <c r="F9" s="69" t="s">
        <v>1</v>
      </c>
      <c r="G9" s="79" t="s">
        <v>2</v>
      </c>
      <c r="H9" s="66"/>
      <c r="I9" s="66"/>
      <c r="J9" s="80" t="s">
        <v>3</v>
      </c>
      <c r="K9" s="82" t="s">
        <v>4</v>
      </c>
      <c r="L9" s="79" t="s">
        <v>2</v>
      </c>
      <c r="M9" s="66"/>
      <c r="N9" s="66"/>
      <c r="O9" s="80" t="s">
        <v>3</v>
      </c>
      <c r="P9" s="82" t="s">
        <v>4</v>
      </c>
      <c r="Q9" s="79" t="s">
        <v>2</v>
      </c>
      <c r="T9" s="80" t="s">
        <v>3</v>
      </c>
      <c r="U9" s="82" t="s">
        <v>4</v>
      </c>
      <c r="V9" s="67" t="s">
        <v>7</v>
      </c>
      <c r="W9" s="70" t="s">
        <v>2</v>
      </c>
      <c r="AA9" s="21"/>
    </row>
    <row r="10" spans="1:25" ht="20.25" customHeight="1">
      <c r="A10" s="53">
        <f>IF(B10&gt;0,A9+1,"")</f>
        <v>1</v>
      </c>
      <c r="B10" s="96" t="s">
        <v>196</v>
      </c>
      <c r="C10" s="96" t="s">
        <v>20</v>
      </c>
      <c r="D10" s="96"/>
      <c r="E10" s="97"/>
      <c r="F10" s="98">
        <v>47</v>
      </c>
      <c r="G10" s="20"/>
      <c r="H10" s="49"/>
      <c r="I10" s="49"/>
      <c r="J10" s="36"/>
      <c r="K10" s="41">
        <f aca="true" t="shared" si="0" ref="K10:K18">IF(G10=0,0,$F$7+1-G10)</f>
        <v>0</v>
      </c>
      <c r="L10" s="10"/>
      <c r="M10" s="24"/>
      <c r="N10" s="24"/>
      <c r="O10" s="18"/>
      <c r="P10" s="52">
        <f aca="true" t="shared" si="1" ref="P10:P15">IF(L10=0,0,$F$7+1-L10)</f>
        <v>0</v>
      </c>
      <c r="Q10" s="17"/>
      <c r="R10" s="51"/>
      <c r="S10" s="51"/>
      <c r="T10" s="18"/>
      <c r="U10" s="48">
        <f aca="true" t="shared" si="2" ref="U10:U18">IF(Q10=0,0,$F$7+1-Q10)</f>
        <v>0</v>
      </c>
      <c r="V10" s="110">
        <f aca="true" t="shared" si="3" ref="V10:V16">K10+P10+U10</f>
        <v>0</v>
      </c>
      <c r="W10" s="35">
        <f aca="true" t="shared" si="4" ref="W10:W16">IF(V10=0,0,RANK(V10,$V$10:$V$20,0))</f>
        <v>0</v>
      </c>
      <c r="X10" s="21" t="str">
        <f aca="true" t="shared" si="5" ref="X10:X15">$B10</f>
        <v>Franco Ibarra</v>
      </c>
      <c r="Y10" s="21" t="str">
        <f aca="true" t="shared" si="6" ref="Y10:Y15">$C10</f>
        <v>Universitario</v>
      </c>
    </row>
    <row r="11" spans="1:25" ht="20.25" customHeight="1">
      <c r="A11" s="54">
        <f>IF(B11&gt;0,A10+1,"")</f>
        <v>2</v>
      </c>
      <c r="B11" s="129" t="s">
        <v>131</v>
      </c>
      <c r="C11" s="129" t="s">
        <v>87</v>
      </c>
      <c r="D11" s="129"/>
      <c r="E11" s="130"/>
      <c r="F11" s="131">
        <v>115</v>
      </c>
      <c r="G11" s="20">
        <v>4</v>
      </c>
      <c r="H11" s="49"/>
      <c r="I11" s="49"/>
      <c r="J11" s="36" t="s">
        <v>377</v>
      </c>
      <c r="K11" s="41">
        <f t="shared" si="0"/>
        <v>6</v>
      </c>
      <c r="L11" s="10">
        <v>3</v>
      </c>
      <c r="M11" s="26"/>
      <c r="N11" s="26"/>
      <c r="O11" s="12" t="s">
        <v>378</v>
      </c>
      <c r="P11" s="87">
        <f t="shared" si="1"/>
        <v>7</v>
      </c>
      <c r="Q11" s="10">
        <v>2</v>
      </c>
      <c r="R11" s="49"/>
      <c r="S11" s="49"/>
      <c r="T11" s="12"/>
      <c r="U11" s="41">
        <f t="shared" si="2"/>
        <v>8</v>
      </c>
      <c r="V11" s="172">
        <f>K11+P11+U11</f>
        <v>21</v>
      </c>
      <c r="W11" s="173">
        <f t="shared" si="4"/>
        <v>3</v>
      </c>
      <c r="X11" s="21" t="str">
        <f t="shared" si="5"/>
        <v>Benjamin Muñoz</v>
      </c>
      <c r="Y11" s="21" t="str">
        <f t="shared" si="6"/>
        <v>Renegados</v>
      </c>
    </row>
    <row r="12" spans="1:25" ht="20.25" customHeight="1">
      <c r="A12" s="54">
        <f aca="true" t="shared" si="7" ref="A12:A18">IF(B12&gt;0,A11+1,"")</f>
        <v>3</v>
      </c>
      <c r="B12" s="129" t="s">
        <v>197</v>
      </c>
      <c r="C12" s="129" t="s">
        <v>22</v>
      </c>
      <c r="D12" s="129"/>
      <c r="E12" s="130"/>
      <c r="F12" s="131">
        <v>205</v>
      </c>
      <c r="G12" s="20">
        <v>6</v>
      </c>
      <c r="H12" s="49"/>
      <c r="I12" s="49"/>
      <c r="J12" s="36"/>
      <c r="K12" s="41">
        <f t="shared" si="0"/>
        <v>4</v>
      </c>
      <c r="L12" s="10">
        <v>7</v>
      </c>
      <c r="M12" s="26"/>
      <c r="N12" s="26"/>
      <c r="O12" s="11"/>
      <c r="P12" s="87">
        <f t="shared" si="1"/>
        <v>3</v>
      </c>
      <c r="Q12" s="10">
        <v>7</v>
      </c>
      <c r="R12" s="49"/>
      <c r="S12" s="49"/>
      <c r="T12" s="12"/>
      <c r="U12" s="41">
        <f t="shared" si="2"/>
        <v>3</v>
      </c>
      <c r="V12" s="110">
        <f t="shared" si="3"/>
        <v>10</v>
      </c>
      <c r="W12" s="35">
        <f t="shared" si="4"/>
        <v>7</v>
      </c>
      <c r="X12" s="21" t="str">
        <f t="shared" si="5"/>
        <v>Giorgio Celedon</v>
      </c>
      <c r="Y12" s="21" t="str">
        <f t="shared" si="6"/>
        <v>Leones Rojos</v>
      </c>
    </row>
    <row r="13" spans="1:25" ht="20.25" customHeight="1">
      <c r="A13" s="54">
        <f t="shared" si="7"/>
        <v>4</v>
      </c>
      <c r="B13" s="129" t="s">
        <v>154</v>
      </c>
      <c r="C13" s="129" t="s">
        <v>22</v>
      </c>
      <c r="D13" s="129" t="s">
        <v>32</v>
      </c>
      <c r="E13" s="130" t="s">
        <v>39</v>
      </c>
      <c r="F13" s="131">
        <v>213</v>
      </c>
      <c r="G13" s="20">
        <v>3</v>
      </c>
      <c r="H13" s="49"/>
      <c r="I13" s="49"/>
      <c r="J13" s="36"/>
      <c r="K13" s="41">
        <f t="shared" si="0"/>
        <v>7</v>
      </c>
      <c r="L13" s="10">
        <v>2</v>
      </c>
      <c r="M13" s="26"/>
      <c r="N13" s="26"/>
      <c r="O13" s="11"/>
      <c r="P13" s="87">
        <f t="shared" si="1"/>
        <v>8</v>
      </c>
      <c r="Q13" s="10">
        <v>3</v>
      </c>
      <c r="R13" s="49"/>
      <c r="S13" s="49"/>
      <c r="T13" s="11"/>
      <c r="U13" s="41">
        <f t="shared" si="2"/>
        <v>7</v>
      </c>
      <c r="V13" s="172">
        <f t="shared" si="3"/>
        <v>22</v>
      </c>
      <c r="W13" s="173">
        <f t="shared" si="4"/>
        <v>2</v>
      </c>
      <c r="X13" s="21" t="str">
        <f t="shared" si="5"/>
        <v>Joaquin Arrouch</v>
      </c>
      <c r="Y13" s="21" t="str">
        <f t="shared" si="6"/>
        <v>Leones Rojos</v>
      </c>
    </row>
    <row r="14" spans="1:25" ht="20.25" customHeight="1">
      <c r="A14" s="54">
        <f t="shared" si="7"/>
        <v>5</v>
      </c>
      <c r="B14" s="129" t="s">
        <v>201</v>
      </c>
      <c r="C14" s="129" t="s">
        <v>23</v>
      </c>
      <c r="D14" s="129"/>
      <c r="E14" s="130"/>
      <c r="F14" s="131">
        <v>245</v>
      </c>
      <c r="G14" s="20">
        <v>5</v>
      </c>
      <c r="H14" s="49"/>
      <c r="I14" s="49"/>
      <c r="J14" s="36"/>
      <c r="K14" s="41">
        <f t="shared" si="0"/>
        <v>5</v>
      </c>
      <c r="L14" s="10">
        <v>4</v>
      </c>
      <c r="M14" s="26"/>
      <c r="N14" s="26"/>
      <c r="O14" s="11"/>
      <c r="P14" s="87">
        <f t="shared" si="1"/>
        <v>6</v>
      </c>
      <c r="Q14" s="10">
        <v>5</v>
      </c>
      <c r="R14" s="49"/>
      <c r="S14" s="49"/>
      <c r="T14" s="11"/>
      <c r="U14" s="41">
        <f t="shared" si="2"/>
        <v>5</v>
      </c>
      <c r="V14" s="110">
        <f t="shared" si="3"/>
        <v>16</v>
      </c>
      <c r="W14" s="35">
        <f t="shared" si="4"/>
        <v>5</v>
      </c>
      <c r="X14" s="21" t="str">
        <f t="shared" si="5"/>
        <v>Lucas Caneleo</v>
      </c>
      <c r="Y14" s="21" t="str">
        <f t="shared" si="6"/>
        <v>Colo Colo</v>
      </c>
    </row>
    <row r="15" spans="1:25" ht="20.25" customHeight="1">
      <c r="A15" s="54">
        <f t="shared" si="7"/>
        <v>6</v>
      </c>
      <c r="B15" s="129" t="s">
        <v>303</v>
      </c>
      <c r="C15" s="129" t="s">
        <v>98</v>
      </c>
      <c r="D15" s="129"/>
      <c r="E15" s="130"/>
      <c r="F15" s="131">
        <v>260</v>
      </c>
      <c r="G15" s="20"/>
      <c r="H15" s="49"/>
      <c r="I15" s="49"/>
      <c r="J15" s="36"/>
      <c r="K15" s="41">
        <f t="shared" si="0"/>
        <v>0</v>
      </c>
      <c r="L15" s="10"/>
      <c r="M15" s="26"/>
      <c r="N15" s="26"/>
      <c r="O15" s="11"/>
      <c r="P15" s="87">
        <f t="shared" si="1"/>
        <v>0</v>
      </c>
      <c r="Q15" s="10"/>
      <c r="R15" s="49"/>
      <c r="S15" s="49"/>
      <c r="T15" s="11"/>
      <c r="U15" s="41">
        <f t="shared" si="2"/>
        <v>0</v>
      </c>
      <c r="V15" s="110">
        <f t="shared" si="3"/>
        <v>0</v>
      </c>
      <c r="W15" s="35">
        <f t="shared" si="4"/>
        <v>0</v>
      </c>
      <c r="X15" s="21" t="str">
        <f t="shared" si="5"/>
        <v>Bastian Muñoz</v>
      </c>
      <c r="Y15" s="21" t="str">
        <f t="shared" si="6"/>
        <v>Boosted</v>
      </c>
    </row>
    <row r="16" spans="1:23" ht="20.25" customHeight="1">
      <c r="A16" s="54">
        <f t="shared" si="7"/>
        <v>7</v>
      </c>
      <c r="B16" s="129" t="s">
        <v>304</v>
      </c>
      <c r="C16" s="129" t="s">
        <v>98</v>
      </c>
      <c r="D16" s="129"/>
      <c r="E16" s="130"/>
      <c r="F16" s="131">
        <v>263</v>
      </c>
      <c r="G16" s="27">
        <v>7</v>
      </c>
      <c r="H16" s="90"/>
      <c r="I16" s="90"/>
      <c r="J16" s="112"/>
      <c r="K16" s="41">
        <f t="shared" si="0"/>
        <v>3</v>
      </c>
      <c r="L16" s="10">
        <v>6</v>
      </c>
      <c r="M16" s="26"/>
      <c r="N16" s="26"/>
      <c r="O16" s="11"/>
      <c r="P16" s="87">
        <f>IF(L16=0,0,$F$7+1-L16)</f>
        <v>4</v>
      </c>
      <c r="Q16" s="22">
        <v>6</v>
      </c>
      <c r="R16" s="90"/>
      <c r="S16" s="90"/>
      <c r="T16" s="23"/>
      <c r="U16" s="41">
        <f t="shared" si="2"/>
        <v>4</v>
      </c>
      <c r="V16" s="110">
        <f t="shared" si="3"/>
        <v>11</v>
      </c>
      <c r="W16" s="35">
        <f t="shared" si="4"/>
        <v>6</v>
      </c>
    </row>
    <row r="17" spans="1:23" ht="20.25" customHeight="1">
      <c r="A17" s="54">
        <f t="shared" si="7"/>
        <v>8</v>
      </c>
      <c r="B17" s="129" t="s">
        <v>202</v>
      </c>
      <c r="C17" s="129" t="s">
        <v>203</v>
      </c>
      <c r="D17" s="129"/>
      <c r="E17" s="130"/>
      <c r="F17" s="131">
        <v>264</v>
      </c>
      <c r="G17" s="27">
        <v>1</v>
      </c>
      <c r="H17" s="90"/>
      <c r="I17" s="90"/>
      <c r="J17" s="112" t="s">
        <v>394</v>
      </c>
      <c r="K17" s="41">
        <f t="shared" si="0"/>
        <v>9</v>
      </c>
      <c r="L17" s="10">
        <v>1</v>
      </c>
      <c r="M17" s="26"/>
      <c r="N17" s="26"/>
      <c r="O17" s="11" t="s">
        <v>395</v>
      </c>
      <c r="P17" s="87">
        <f>IF(L17=0,0,$F$7+1-L17)</f>
        <v>9</v>
      </c>
      <c r="Q17" s="22">
        <v>1</v>
      </c>
      <c r="R17" s="90"/>
      <c r="S17" s="90"/>
      <c r="T17" s="29">
        <v>30.26</v>
      </c>
      <c r="U17" s="41">
        <f t="shared" si="2"/>
        <v>9</v>
      </c>
      <c r="V17" s="172">
        <f>K17+P17+U17</f>
        <v>27</v>
      </c>
      <c r="W17" s="173">
        <f>IF(V17=0,0,RANK(V17,$V$10:$V$20,0))</f>
        <v>1</v>
      </c>
    </row>
    <row r="18" spans="1:23" ht="20.25" customHeight="1">
      <c r="A18" s="54">
        <f t="shared" si="7"/>
        <v>9</v>
      </c>
      <c r="B18" s="129" t="s">
        <v>306</v>
      </c>
      <c r="C18" s="129" t="s">
        <v>203</v>
      </c>
      <c r="D18" s="129"/>
      <c r="E18" s="130"/>
      <c r="F18" s="131">
        <v>268</v>
      </c>
      <c r="G18" s="27">
        <v>2</v>
      </c>
      <c r="H18" s="90"/>
      <c r="I18" s="90"/>
      <c r="J18" s="112"/>
      <c r="K18" s="41">
        <f t="shared" si="0"/>
        <v>8</v>
      </c>
      <c r="L18" s="10">
        <v>5</v>
      </c>
      <c r="M18" s="26"/>
      <c r="N18" s="26"/>
      <c r="O18" s="11"/>
      <c r="P18" s="87">
        <f>IF(L18=0,0,$F$7+1-L18)</f>
        <v>5</v>
      </c>
      <c r="Q18" s="22">
        <v>4</v>
      </c>
      <c r="R18" s="90"/>
      <c r="S18" s="90"/>
      <c r="T18" s="23"/>
      <c r="U18" s="41">
        <f t="shared" si="2"/>
        <v>6</v>
      </c>
      <c r="V18" s="110">
        <f>K18+P18+U18</f>
        <v>19</v>
      </c>
      <c r="W18" s="35">
        <f>IF(V18=0,0,RANK(V18,$V$10:$V$20,0))</f>
        <v>4</v>
      </c>
    </row>
    <row r="19" spans="1:23" ht="20.25" customHeight="1">
      <c r="A19" s="54">
        <f>IF(B19&gt;0,#REF!+1,"")</f>
      </c>
      <c r="B19" s="49"/>
      <c r="C19" s="49"/>
      <c r="D19" s="49"/>
      <c r="E19" s="49"/>
      <c r="F19" s="135"/>
      <c r="G19" s="27"/>
      <c r="H19" s="90"/>
      <c r="I19" s="90"/>
      <c r="J19" s="112"/>
      <c r="K19" s="92"/>
      <c r="L19" s="10"/>
      <c r="M19" s="26"/>
      <c r="N19" s="26"/>
      <c r="O19" s="11"/>
      <c r="P19" s="87">
        <f>IF(L19=0,0,$F$7+1-L19)</f>
        <v>0</v>
      </c>
      <c r="Q19" s="22"/>
      <c r="R19" s="90"/>
      <c r="S19" s="90"/>
      <c r="T19" s="23"/>
      <c r="U19" s="92"/>
      <c r="V19" s="114"/>
      <c r="W19" s="115"/>
    </row>
    <row r="20" spans="1:25" ht="20.25" customHeight="1" thickBot="1">
      <c r="A20" s="50"/>
      <c r="B20" s="83"/>
      <c r="C20" s="83"/>
      <c r="D20" s="83"/>
      <c r="E20" s="83"/>
      <c r="F20" s="136"/>
      <c r="G20" s="27"/>
      <c r="H20" s="90"/>
      <c r="I20" s="90"/>
      <c r="J20" s="91"/>
      <c r="K20" s="92">
        <f>IF(G20=0,0,$F$7+1-G20)</f>
        <v>0</v>
      </c>
      <c r="L20" s="10"/>
      <c r="M20" s="26"/>
      <c r="N20" s="26"/>
      <c r="O20" s="11"/>
      <c r="P20" s="87">
        <f>IF(L20=0,0,$F$7+1-L20)</f>
        <v>0</v>
      </c>
      <c r="Q20" s="30"/>
      <c r="R20" s="83"/>
      <c r="S20" s="83"/>
      <c r="T20" s="19"/>
      <c r="U20" s="88">
        <f>IF(Q20=0,0,$F$7+1-Q20)</f>
        <v>0</v>
      </c>
      <c r="V20" s="111">
        <f>K20+P20+U20</f>
        <v>0</v>
      </c>
      <c r="W20" s="57">
        <f>IF(V20=0,0,RANK(V20,$V$10:$V$20,0))</f>
        <v>0</v>
      </c>
      <c r="X20" s="21" t="e">
        <f>#REF!</f>
        <v>#REF!</v>
      </c>
      <c r="Y20" s="21" t="e">
        <f>#REF!</f>
        <v>#REF!</v>
      </c>
    </row>
    <row r="21" spans="7:23" ht="12.75">
      <c r="G21" s="74"/>
      <c r="H21" s="24"/>
      <c r="I21" s="24"/>
      <c r="J21" s="24"/>
      <c r="K21" s="75"/>
      <c r="L21" s="24"/>
      <c r="M21" s="24"/>
      <c r="N21" s="24"/>
      <c r="O21" s="24"/>
      <c r="P21" s="24"/>
      <c r="Q21" s="28"/>
      <c r="R21" s="26"/>
      <c r="S21" s="26"/>
      <c r="T21" s="26"/>
      <c r="U21" s="76"/>
      <c r="V21" s="26"/>
      <c r="W21" s="26"/>
    </row>
    <row r="22" spans="2:23" ht="12.75">
      <c r="B22" s="21" t="s">
        <v>5</v>
      </c>
      <c r="G22" s="28"/>
      <c r="H22" s="26"/>
      <c r="I22" s="26"/>
      <c r="J22" s="26"/>
      <c r="K22" s="76"/>
      <c r="L22" s="26"/>
      <c r="M22" s="26"/>
      <c r="N22" s="26"/>
      <c r="O22" s="26"/>
      <c r="P22" s="26"/>
      <c r="Q22" s="25"/>
      <c r="R22" s="26"/>
      <c r="S22" s="26"/>
      <c r="T22" s="26"/>
      <c r="U22" s="76"/>
      <c r="V22" s="26"/>
      <c r="W22" s="26"/>
    </row>
    <row r="23" spans="7:23" ht="12.75">
      <c r="G23" s="28"/>
      <c r="H23" s="26"/>
      <c r="I23" s="26"/>
      <c r="J23" s="26"/>
      <c r="K23" s="76"/>
      <c r="L23" s="26"/>
      <c r="M23" s="26"/>
      <c r="N23" s="26"/>
      <c r="O23" s="26"/>
      <c r="P23" s="26"/>
      <c r="Q23" s="28"/>
      <c r="R23" s="26"/>
      <c r="S23" s="26"/>
      <c r="T23" s="26"/>
      <c r="U23" s="76"/>
      <c r="V23" s="26"/>
      <c r="W23" s="26"/>
    </row>
    <row r="24" spans="2:23" ht="13.5" thickBot="1">
      <c r="B24" s="21" t="s">
        <v>6</v>
      </c>
      <c r="G24" s="77"/>
      <c r="H24" s="31"/>
      <c r="I24" s="31"/>
      <c r="J24" s="31"/>
      <c r="K24" s="78"/>
      <c r="L24" s="31"/>
      <c r="M24" s="31"/>
      <c r="N24" s="31"/>
      <c r="O24" s="31"/>
      <c r="P24" s="31"/>
      <c r="Q24" s="77"/>
      <c r="R24" s="31"/>
      <c r="S24" s="31"/>
      <c r="T24" s="31"/>
      <c r="U24" s="78"/>
      <c r="V24" s="26"/>
      <c r="W24" s="26"/>
    </row>
    <row r="25" spans="22:23" ht="12.75">
      <c r="V25" s="26"/>
      <c r="W25" s="26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showZeros="0" zoomScaleSheetLayoutView="100" zoomScalePageLayoutView="0" workbookViewId="0" topLeftCell="A13">
      <selection activeCell="U25" sqref="U25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1.57421875" style="21" bestFit="1" customWidth="1"/>
    <col min="4" max="4" width="21.57421875" style="21" hidden="1" customWidth="1"/>
    <col min="5" max="5" width="4.421875" style="21" hidden="1" customWidth="1"/>
    <col min="6" max="7" width="9.140625" style="21" customWidth="1"/>
    <col min="8" max="9" width="6.57421875" style="21" hidden="1" customWidth="1"/>
    <col min="10" max="12" width="9.140625" style="21" customWidth="1"/>
    <col min="13" max="14" width="0" style="21" hidden="1" customWidth="1"/>
    <col min="15" max="17" width="9.140625" style="21" customWidth="1"/>
    <col min="18" max="19" width="0" style="21" hidden="1" customWidth="1"/>
    <col min="20" max="21" width="9.140625" style="21" customWidth="1"/>
    <col min="22" max="23" width="9.140625" style="93" customWidth="1"/>
    <col min="24" max="25" width="0" style="21" hidden="1" customWidth="1"/>
    <col min="26" max="16384" width="9.140625" style="21" customWidth="1"/>
  </cols>
  <sheetData>
    <row r="2" spans="1:23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V2" s="21"/>
      <c r="W2" s="21"/>
    </row>
    <row r="3" spans="1:23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V3" s="21"/>
      <c r="W3" s="21"/>
    </row>
    <row r="5" ht="15">
      <c r="A5" s="63" t="s">
        <v>14</v>
      </c>
    </row>
    <row r="6" ht="15.75" thickBot="1">
      <c r="A6" s="63"/>
    </row>
    <row r="7" spans="3:21" ht="13.5" thickBot="1">
      <c r="C7" s="64" t="s">
        <v>8</v>
      </c>
      <c r="D7" s="65"/>
      <c r="E7" s="65"/>
      <c r="F7" s="125">
        <v>26</v>
      </c>
      <c r="G7" s="64" t="s">
        <v>11</v>
      </c>
      <c r="H7" s="24"/>
      <c r="I7" s="24"/>
      <c r="J7" s="208"/>
      <c r="K7" s="209"/>
      <c r="L7" s="64" t="s">
        <v>11</v>
      </c>
      <c r="M7" s="24"/>
      <c r="N7" s="24"/>
      <c r="O7" s="200"/>
      <c r="P7" s="201"/>
      <c r="Q7" s="65" t="s">
        <v>11</v>
      </c>
      <c r="T7" s="200"/>
      <c r="U7" s="201"/>
    </row>
    <row r="8" spans="7:23" ht="29.25" customHeight="1" thickBot="1">
      <c r="G8" s="205" t="s">
        <v>374</v>
      </c>
      <c r="H8" s="206"/>
      <c r="I8" s="206"/>
      <c r="J8" s="206"/>
      <c r="K8" s="207"/>
      <c r="L8" s="210" t="s">
        <v>367</v>
      </c>
      <c r="M8" s="211"/>
      <c r="N8" s="211"/>
      <c r="O8" s="211"/>
      <c r="P8" s="212"/>
      <c r="Q8" s="211" t="s">
        <v>388</v>
      </c>
      <c r="R8" s="211"/>
      <c r="S8" s="211"/>
      <c r="T8" s="211"/>
      <c r="U8" s="212"/>
      <c r="V8" s="86"/>
      <c r="W8" s="86"/>
    </row>
    <row r="9" spans="1:27" s="60" customFormat="1" ht="13.5" thickBot="1">
      <c r="A9" s="66"/>
      <c r="B9" s="67" t="s">
        <v>0</v>
      </c>
      <c r="C9" s="68" t="s">
        <v>18</v>
      </c>
      <c r="D9" s="69"/>
      <c r="E9" s="69" t="s">
        <v>36</v>
      </c>
      <c r="F9" s="70" t="s">
        <v>1</v>
      </c>
      <c r="G9" s="79" t="s">
        <v>2</v>
      </c>
      <c r="H9" s="66"/>
      <c r="I9" s="66"/>
      <c r="J9" s="80" t="s">
        <v>3</v>
      </c>
      <c r="K9" s="82" t="s">
        <v>4</v>
      </c>
      <c r="L9" s="79" t="s">
        <v>2</v>
      </c>
      <c r="M9" s="66"/>
      <c r="N9" s="66"/>
      <c r="O9" s="80" t="s">
        <v>3</v>
      </c>
      <c r="P9" s="82" t="s">
        <v>4</v>
      </c>
      <c r="Q9" s="85" t="s">
        <v>2</v>
      </c>
      <c r="T9" s="80" t="s">
        <v>3</v>
      </c>
      <c r="U9" s="81" t="s">
        <v>4</v>
      </c>
      <c r="V9" s="94" t="s">
        <v>7</v>
      </c>
      <c r="W9" s="95" t="s">
        <v>2</v>
      </c>
      <c r="AA9" s="21"/>
    </row>
    <row r="10" spans="1:25" ht="18.75" customHeight="1" thickBot="1">
      <c r="A10" s="49">
        <f aca="true" t="shared" si="0" ref="A10:A16">IF(B10&gt;0,A9+1,"")</f>
        <v>1</v>
      </c>
      <c r="B10" s="132" t="s">
        <v>266</v>
      </c>
      <c r="C10" s="132" t="s">
        <v>20</v>
      </c>
      <c r="D10" s="49"/>
      <c r="E10" s="130"/>
      <c r="F10" s="11">
        <v>55</v>
      </c>
      <c r="G10" s="84">
        <v>16</v>
      </c>
      <c r="H10" s="51"/>
      <c r="I10" s="51"/>
      <c r="J10" s="105"/>
      <c r="K10" s="41">
        <f aca="true" t="shared" si="1" ref="K10:K22">IF(G10=0,0,$F$7+1-G10)</f>
        <v>11</v>
      </c>
      <c r="L10" s="17"/>
      <c r="M10" s="51"/>
      <c r="N10" s="51"/>
      <c r="O10" s="18"/>
      <c r="P10" s="41">
        <f aca="true" t="shared" si="2" ref="P10:P30">IF(L10=0,0,$F$7+1-L10)</f>
        <v>0</v>
      </c>
      <c r="Q10" s="84">
        <v>13</v>
      </c>
      <c r="R10" s="51"/>
      <c r="S10" s="51"/>
      <c r="T10" s="18"/>
      <c r="U10" s="52">
        <f>IF(Q10=0,0,$F$7+1-Q10)</f>
        <v>14</v>
      </c>
      <c r="V10" s="46">
        <f>K10+P10+U10</f>
        <v>25</v>
      </c>
      <c r="W10" s="47">
        <f>IF(V10=0,0,RANK(V10,$V$10:$V$37,0))</f>
        <v>19</v>
      </c>
      <c r="X10" s="21" t="str">
        <f>$B10</f>
        <v>Alejandra Fuentes</v>
      </c>
      <c r="Y10" s="21" t="str">
        <f>$C10</f>
        <v>Universitario</v>
      </c>
    </row>
    <row r="11" spans="1:23" ht="18.75" customHeight="1" thickBot="1">
      <c r="A11" s="49">
        <f t="shared" si="0"/>
        <v>2</v>
      </c>
      <c r="B11" s="132" t="s">
        <v>191</v>
      </c>
      <c r="C11" s="132" t="s">
        <v>20</v>
      </c>
      <c r="D11" s="49"/>
      <c r="E11" s="130"/>
      <c r="F11" s="11">
        <v>41</v>
      </c>
      <c r="G11" s="32">
        <v>3</v>
      </c>
      <c r="H11" s="126"/>
      <c r="I11" s="126"/>
      <c r="J11" s="127"/>
      <c r="K11" s="41">
        <f t="shared" si="1"/>
        <v>24</v>
      </c>
      <c r="L11" s="8">
        <v>2</v>
      </c>
      <c r="M11" s="126"/>
      <c r="N11" s="126"/>
      <c r="O11" s="9"/>
      <c r="P11" s="41">
        <f t="shared" si="2"/>
        <v>25</v>
      </c>
      <c r="Q11" s="32">
        <v>7</v>
      </c>
      <c r="R11" s="126"/>
      <c r="S11" s="126"/>
      <c r="T11" s="9"/>
      <c r="U11" s="52">
        <f aca="true" t="shared" si="3" ref="U11:U35">IF(Q11=0,0,$F$7+1-Q11)</f>
        <v>20</v>
      </c>
      <c r="V11" s="180">
        <f aca="true" t="shared" si="4" ref="V11:V35">K11+P11+U11</f>
        <v>69</v>
      </c>
      <c r="W11" s="181">
        <f aca="true" t="shared" si="5" ref="W11:W35">IF(V11=0,0,RANK(V11,$V$10:$V$37,0))</f>
        <v>1</v>
      </c>
    </row>
    <row r="12" spans="1:23" ht="18.75" customHeight="1" thickBot="1">
      <c r="A12" s="49">
        <f t="shared" si="0"/>
        <v>3</v>
      </c>
      <c r="B12" s="132" t="s">
        <v>331</v>
      </c>
      <c r="C12" s="132" t="s">
        <v>20</v>
      </c>
      <c r="D12" s="49"/>
      <c r="E12" s="130"/>
      <c r="F12" s="11">
        <v>52</v>
      </c>
      <c r="G12" s="32">
        <v>14</v>
      </c>
      <c r="H12" s="126"/>
      <c r="I12" s="126"/>
      <c r="J12" s="127"/>
      <c r="K12" s="41">
        <f t="shared" si="1"/>
        <v>13</v>
      </c>
      <c r="L12" s="8">
        <v>19</v>
      </c>
      <c r="M12" s="126"/>
      <c r="N12" s="126"/>
      <c r="O12" s="9"/>
      <c r="P12" s="41">
        <f t="shared" si="2"/>
        <v>8</v>
      </c>
      <c r="Q12" s="32">
        <v>19</v>
      </c>
      <c r="R12" s="126"/>
      <c r="S12" s="126"/>
      <c r="T12" s="9"/>
      <c r="U12" s="52">
        <f t="shared" si="3"/>
        <v>8</v>
      </c>
      <c r="V12" s="46">
        <f t="shared" si="4"/>
        <v>29</v>
      </c>
      <c r="W12" s="47">
        <f t="shared" si="5"/>
        <v>18</v>
      </c>
    </row>
    <row r="13" spans="1:23" ht="18.75" customHeight="1" thickBot="1">
      <c r="A13" s="49">
        <f t="shared" si="0"/>
        <v>4</v>
      </c>
      <c r="B13" s="132" t="s">
        <v>158</v>
      </c>
      <c r="C13" s="132" t="s">
        <v>20</v>
      </c>
      <c r="D13" s="49"/>
      <c r="E13" s="130"/>
      <c r="F13" s="11">
        <v>48</v>
      </c>
      <c r="G13" s="32">
        <v>7</v>
      </c>
      <c r="H13" s="126"/>
      <c r="I13" s="126"/>
      <c r="J13" s="127"/>
      <c r="K13" s="41">
        <f t="shared" si="1"/>
        <v>20</v>
      </c>
      <c r="L13" s="8">
        <v>3</v>
      </c>
      <c r="M13" s="126"/>
      <c r="N13" s="126"/>
      <c r="O13" s="9"/>
      <c r="P13" s="41">
        <f t="shared" si="2"/>
        <v>24</v>
      </c>
      <c r="Q13" s="32">
        <v>4</v>
      </c>
      <c r="R13" s="126"/>
      <c r="S13" s="126"/>
      <c r="T13" s="9"/>
      <c r="U13" s="52">
        <f t="shared" si="3"/>
        <v>23</v>
      </c>
      <c r="V13" s="180">
        <f t="shared" si="4"/>
        <v>67</v>
      </c>
      <c r="W13" s="181">
        <f t="shared" si="5"/>
        <v>3</v>
      </c>
    </row>
    <row r="14" spans="1:23" ht="18.75" customHeight="1" thickBot="1">
      <c r="A14" s="49">
        <f t="shared" si="0"/>
        <v>5</v>
      </c>
      <c r="B14" s="132" t="s">
        <v>348</v>
      </c>
      <c r="C14" s="132" t="s">
        <v>48</v>
      </c>
      <c r="D14" s="49"/>
      <c r="E14" s="130"/>
      <c r="F14" s="11">
        <v>88</v>
      </c>
      <c r="G14" s="32">
        <v>1</v>
      </c>
      <c r="H14" s="126"/>
      <c r="I14" s="126"/>
      <c r="J14" s="127">
        <v>54.51</v>
      </c>
      <c r="K14" s="41">
        <f t="shared" si="1"/>
        <v>26</v>
      </c>
      <c r="L14" s="8">
        <v>13</v>
      </c>
      <c r="M14" s="126"/>
      <c r="N14" s="126"/>
      <c r="O14" s="9"/>
      <c r="P14" s="41">
        <f t="shared" si="2"/>
        <v>14</v>
      </c>
      <c r="Q14" s="32">
        <v>2</v>
      </c>
      <c r="R14" s="126"/>
      <c r="S14" s="126"/>
      <c r="T14" s="9"/>
      <c r="U14" s="52">
        <f t="shared" si="3"/>
        <v>25</v>
      </c>
      <c r="V14" s="46">
        <f t="shared" si="4"/>
        <v>65</v>
      </c>
      <c r="W14" s="47">
        <f t="shared" si="5"/>
        <v>4</v>
      </c>
    </row>
    <row r="15" spans="1:23" ht="18.75" customHeight="1" thickBot="1">
      <c r="A15" s="49">
        <f t="shared" si="0"/>
        <v>6</v>
      </c>
      <c r="B15" s="132" t="s">
        <v>273</v>
      </c>
      <c r="C15" s="132" t="s">
        <v>228</v>
      </c>
      <c r="D15" s="49"/>
      <c r="E15" s="49"/>
      <c r="F15" s="11">
        <v>179</v>
      </c>
      <c r="G15" s="32">
        <v>4</v>
      </c>
      <c r="H15" s="126"/>
      <c r="I15" s="126"/>
      <c r="J15" s="127"/>
      <c r="K15" s="41">
        <f t="shared" si="1"/>
        <v>23</v>
      </c>
      <c r="L15" s="8">
        <v>15</v>
      </c>
      <c r="M15" s="126"/>
      <c r="N15" s="126"/>
      <c r="O15" s="9"/>
      <c r="P15" s="41">
        <f t="shared" si="2"/>
        <v>12</v>
      </c>
      <c r="Q15" s="32">
        <v>11</v>
      </c>
      <c r="R15" s="126"/>
      <c r="S15" s="126"/>
      <c r="T15" s="9"/>
      <c r="U15" s="52">
        <f t="shared" si="3"/>
        <v>16</v>
      </c>
      <c r="V15" s="46">
        <f t="shared" si="4"/>
        <v>51</v>
      </c>
      <c r="W15" s="47">
        <f t="shared" si="5"/>
        <v>10</v>
      </c>
    </row>
    <row r="16" spans="1:23" ht="18.75" customHeight="1" thickBot="1">
      <c r="A16" s="49">
        <f t="shared" si="0"/>
        <v>7</v>
      </c>
      <c r="B16" s="129" t="s">
        <v>179</v>
      </c>
      <c r="C16" s="129" t="s">
        <v>22</v>
      </c>
      <c r="D16" s="129"/>
      <c r="E16" s="130"/>
      <c r="F16" s="130">
        <v>209</v>
      </c>
      <c r="G16" s="32">
        <v>10</v>
      </c>
      <c r="H16" s="126"/>
      <c r="I16" s="126"/>
      <c r="J16" s="127"/>
      <c r="K16" s="41">
        <f t="shared" si="1"/>
        <v>17</v>
      </c>
      <c r="L16" s="8">
        <v>5</v>
      </c>
      <c r="M16" s="126"/>
      <c r="N16" s="126"/>
      <c r="O16" s="9"/>
      <c r="P16" s="41">
        <f t="shared" si="2"/>
        <v>22</v>
      </c>
      <c r="Q16" s="32">
        <v>17</v>
      </c>
      <c r="R16" s="126"/>
      <c r="S16" s="126"/>
      <c r="T16" s="9"/>
      <c r="U16" s="52">
        <f t="shared" si="3"/>
        <v>10</v>
      </c>
      <c r="V16" s="46">
        <f t="shared" si="4"/>
        <v>49</v>
      </c>
      <c r="W16" s="47">
        <f t="shared" si="5"/>
        <v>12</v>
      </c>
    </row>
    <row r="17" spans="1:23" ht="18.75" customHeight="1" thickBot="1">
      <c r="A17" s="49">
        <f aca="true" t="shared" si="6" ref="A17:A35">IF(B17&gt;0,A16+1,"")</f>
        <v>8</v>
      </c>
      <c r="B17" s="132" t="s">
        <v>271</v>
      </c>
      <c r="C17" s="132" t="s">
        <v>22</v>
      </c>
      <c r="D17" s="49"/>
      <c r="E17" s="49"/>
      <c r="F17" s="11">
        <v>211</v>
      </c>
      <c r="G17" s="32">
        <v>11</v>
      </c>
      <c r="H17" s="126"/>
      <c r="I17" s="126"/>
      <c r="J17" s="127"/>
      <c r="K17" s="41">
        <f t="shared" si="1"/>
        <v>16</v>
      </c>
      <c r="L17" s="8">
        <v>12</v>
      </c>
      <c r="M17" s="126"/>
      <c r="N17" s="126"/>
      <c r="O17" s="9"/>
      <c r="P17" s="41">
        <f t="shared" si="2"/>
        <v>15</v>
      </c>
      <c r="Q17" s="32">
        <v>5</v>
      </c>
      <c r="R17" s="126"/>
      <c r="S17" s="126"/>
      <c r="T17" s="9"/>
      <c r="U17" s="52">
        <f t="shared" si="3"/>
        <v>22</v>
      </c>
      <c r="V17" s="46">
        <f t="shared" si="4"/>
        <v>53</v>
      </c>
      <c r="W17" s="47">
        <f t="shared" si="5"/>
        <v>8</v>
      </c>
    </row>
    <row r="18" spans="1:23" ht="18.75" customHeight="1" thickBot="1">
      <c r="A18" s="49">
        <f t="shared" si="6"/>
        <v>9</v>
      </c>
      <c r="B18" s="129" t="s">
        <v>157</v>
      </c>
      <c r="C18" s="129" t="s">
        <v>23</v>
      </c>
      <c r="D18" s="129"/>
      <c r="E18" s="130"/>
      <c r="F18" s="130">
        <v>248</v>
      </c>
      <c r="G18" s="32">
        <v>9</v>
      </c>
      <c r="H18" s="126"/>
      <c r="I18" s="126"/>
      <c r="J18" s="127"/>
      <c r="K18" s="41">
        <f t="shared" si="1"/>
        <v>18</v>
      </c>
      <c r="L18" s="8">
        <v>6</v>
      </c>
      <c r="M18" s="126"/>
      <c r="N18" s="126"/>
      <c r="O18" s="9"/>
      <c r="P18" s="41">
        <f t="shared" si="2"/>
        <v>21</v>
      </c>
      <c r="Q18" s="32">
        <v>14</v>
      </c>
      <c r="R18" s="126"/>
      <c r="S18" s="126"/>
      <c r="T18" s="9"/>
      <c r="U18" s="52">
        <f t="shared" si="3"/>
        <v>13</v>
      </c>
      <c r="V18" s="46">
        <f t="shared" si="4"/>
        <v>52</v>
      </c>
      <c r="W18" s="47">
        <f t="shared" si="5"/>
        <v>9</v>
      </c>
    </row>
    <row r="19" spans="1:23" ht="18.75" customHeight="1" thickBot="1">
      <c r="A19" s="49">
        <f t="shared" si="6"/>
        <v>10</v>
      </c>
      <c r="B19" s="129" t="s">
        <v>290</v>
      </c>
      <c r="C19" s="129" t="s">
        <v>23</v>
      </c>
      <c r="D19" s="129"/>
      <c r="E19" s="130"/>
      <c r="F19" s="130">
        <v>257</v>
      </c>
      <c r="G19" s="32">
        <v>8</v>
      </c>
      <c r="H19" s="126"/>
      <c r="I19" s="126"/>
      <c r="J19" s="127"/>
      <c r="K19" s="41">
        <f t="shared" si="1"/>
        <v>19</v>
      </c>
      <c r="L19" s="8">
        <v>10</v>
      </c>
      <c r="M19" s="126"/>
      <c r="N19" s="126"/>
      <c r="O19" s="9"/>
      <c r="P19" s="41">
        <f t="shared" si="2"/>
        <v>17</v>
      </c>
      <c r="Q19" s="32">
        <v>3</v>
      </c>
      <c r="R19" s="126"/>
      <c r="S19" s="126"/>
      <c r="T19" s="9"/>
      <c r="U19" s="52">
        <f t="shared" si="3"/>
        <v>24</v>
      </c>
      <c r="V19" s="46">
        <f t="shared" si="4"/>
        <v>60</v>
      </c>
      <c r="W19" s="47">
        <f t="shared" si="5"/>
        <v>6</v>
      </c>
    </row>
    <row r="20" spans="1:23" ht="18.75" customHeight="1" thickBot="1">
      <c r="A20" s="49">
        <f t="shared" si="6"/>
        <v>11</v>
      </c>
      <c r="B20" s="132" t="s">
        <v>195</v>
      </c>
      <c r="C20" s="132" t="s">
        <v>98</v>
      </c>
      <c r="D20" s="49"/>
      <c r="E20" s="49"/>
      <c r="F20" s="11">
        <v>277</v>
      </c>
      <c r="G20" s="32">
        <v>2</v>
      </c>
      <c r="H20" s="126"/>
      <c r="I20" s="126"/>
      <c r="J20" s="127"/>
      <c r="K20" s="41">
        <f t="shared" si="1"/>
        <v>25</v>
      </c>
      <c r="L20" s="8">
        <v>14</v>
      </c>
      <c r="M20" s="126"/>
      <c r="N20" s="126"/>
      <c r="O20" s="40"/>
      <c r="P20" s="41">
        <f t="shared" si="2"/>
        <v>13</v>
      </c>
      <c r="Q20" s="32">
        <v>1</v>
      </c>
      <c r="R20" s="126"/>
      <c r="S20" s="126"/>
      <c r="T20" s="9">
        <v>30.65</v>
      </c>
      <c r="U20" s="52">
        <f t="shared" si="3"/>
        <v>26</v>
      </c>
      <c r="V20" s="46">
        <f t="shared" si="4"/>
        <v>64</v>
      </c>
      <c r="W20" s="47">
        <f t="shared" si="5"/>
        <v>5</v>
      </c>
    </row>
    <row r="21" spans="1:23" ht="18.75" customHeight="1" thickBot="1">
      <c r="A21" s="49">
        <f t="shared" si="6"/>
        <v>12</v>
      </c>
      <c r="B21" s="132" t="s">
        <v>321</v>
      </c>
      <c r="C21" s="132" t="s">
        <v>322</v>
      </c>
      <c r="D21" s="49"/>
      <c r="E21" s="130"/>
      <c r="F21" s="11">
        <v>364</v>
      </c>
      <c r="G21" s="32">
        <v>21</v>
      </c>
      <c r="H21" s="126"/>
      <c r="I21" s="126"/>
      <c r="J21" s="127"/>
      <c r="K21" s="41">
        <f t="shared" si="1"/>
        <v>6</v>
      </c>
      <c r="L21" s="8">
        <v>20</v>
      </c>
      <c r="M21" s="126"/>
      <c r="N21" s="126"/>
      <c r="O21" s="9"/>
      <c r="P21" s="41">
        <f t="shared" si="2"/>
        <v>7</v>
      </c>
      <c r="Q21" s="32">
        <v>23</v>
      </c>
      <c r="R21" s="126"/>
      <c r="S21" s="126"/>
      <c r="T21" s="9"/>
      <c r="U21" s="52">
        <f t="shared" si="3"/>
        <v>4</v>
      </c>
      <c r="V21" s="46">
        <f t="shared" si="4"/>
        <v>17</v>
      </c>
      <c r="W21" s="47">
        <f t="shared" si="5"/>
        <v>21</v>
      </c>
    </row>
    <row r="22" spans="1:25" ht="18.75" customHeight="1" thickBot="1">
      <c r="A22" s="49">
        <f t="shared" si="6"/>
        <v>13</v>
      </c>
      <c r="B22" s="132" t="s">
        <v>156</v>
      </c>
      <c r="C22" s="132" t="s">
        <v>192</v>
      </c>
      <c r="D22" s="49"/>
      <c r="E22" s="49"/>
      <c r="F22" s="11">
        <v>380</v>
      </c>
      <c r="G22" s="108">
        <v>15</v>
      </c>
      <c r="H22" s="49"/>
      <c r="I22" s="49"/>
      <c r="J22" s="36"/>
      <c r="K22" s="41">
        <f t="shared" si="1"/>
        <v>12</v>
      </c>
      <c r="L22" s="10">
        <v>4</v>
      </c>
      <c r="M22" s="49"/>
      <c r="N22" s="49"/>
      <c r="O22" s="12"/>
      <c r="P22" s="41">
        <f t="shared" si="2"/>
        <v>23</v>
      </c>
      <c r="Q22" s="20">
        <v>12</v>
      </c>
      <c r="R22" s="49"/>
      <c r="S22" s="49"/>
      <c r="T22" s="11"/>
      <c r="U22" s="52">
        <f t="shared" si="3"/>
        <v>15</v>
      </c>
      <c r="V22" s="46">
        <f t="shared" si="4"/>
        <v>50</v>
      </c>
      <c r="W22" s="47">
        <f t="shared" si="5"/>
        <v>11</v>
      </c>
      <c r="X22" s="21" t="str">
        <f>'DAMAS PRE JUVENIL'!$B12</f>
        <v>Agustina Morales</v>
      </c>
      <c r="Y22" s="21" t="str">
        <f>'DAMAS PRE JUVENIL'!$C12</f>
        <v>Escuela Nacional</v>
      </c>
    </row>
    <row r="23" spans="1:25" ht="18.75" customHeight="1" thickBot="1">
      <c r="A23" s="49">
        <f t="shared" si="6"/>
        <v>14</v>
      </c>
      <c r="B23" s="132" t="s">
        <v>193</v>
      </c>
      <c r="C23" s="132" t="s">
        <v>192</v>
      </c>
      <c r="D23" s="49"/>
      <c r="E23" s="49"/>
      <c r="F23" s="11">
        <v>387</v>
      </c>
      <c r="G23" s="20">
        <v>20</v>
      </c>
      <c r="H23" s="49"/>
      <c r="I23" s="49"/>
      <c r="J23" s="36"/>
      <c r="K23" s="41">
        <f>IF(G23=0,0,$F$7+1-G23)</f>
        <v>7</v>
      </c>
      <c r="L23" s="10">
        <v>16</v>
      </c>
      <c r="M23" s="49"/>
      <c r="N23" s="49"/>
      <c r="O23" s="12"/>
      <c r="P23" s="41">
        <f t="shared" si="2"/>
        <v>11</v>
      </c>
      <c r="Q23" s="20">
        <v>20</v>
      </c>
      <c r="R23" s="49"/>
      <c r="S23" s="49"/>
      <c r="T23" s="11"/>
      <c r="U23" s="52">
        <f t="shared" si="3"/>
        <v>7</v>
      </c>
      <c r="V23" s="46">
        <f t="shared" si="4"/>
        <v>25</v>
      </c>
      <c r="W23" s="47">
        <f t="shared" si="5"/>
        <v>19</v>
      </c>
      <c r="X23" s="21" t="str">
        <f>'DAMAS PRE JUVENIL'!$B13</f>
        <v>Martina Naranjo</v>
      </c>
      <c r="Y23" s="21" t="str">
        <f>'DAMAS PRE JUVENIL'!$C13</f>
        <v>Escuela Nacional</v>
      </c>
    </row>
    <row r="24" spans="1:25" ht="18.75" customHeight="1" thickBot="1">
      <c r="A24" s="49">
        <f t="shared" si="6"/>
        <v>15</v>
      </c>
      <c r="B24" s="132" t="s">
        <v>155</v>
      </c>
      <c r="C24" s="132" t="s">
        <v>192</v>
      </c>
      <c r="D24" s="49"/>
      <c r="E24" s="130"/>
      <c r="F24" s="11">
        <v>395</v>
      </c>
      <c r="G24" s="20">
        <v>12</v>
      </c>
      <c r="H24" s="49"/>
      <c r="I24" s="49"/>
      <c r="J24" s="36"/>
      <c r="K24" s="41">
        <f>IF(G24=0,0,$F$7+1-G24)</f>
        <v>15</v>
      </c>
      <c r="L24" s="10">
        <v>17</v>
      </c>
      <c r="M24" s="49"/>
      <c r="N24" s="49"/>
      <c r="O24" s="12"/>
      <c r="P24" s="41">
        <f t="shared" si="2"/>
        <v>10</v>
      </c>
      <c r="Q24" s="20">
        <v>10</v>
      </c>
      <c r="R24" s="49"/>
      <c r="S24" s="49"/>
      <c r="T24" s="12"/>
      <c r="U24" s="52">
        <f t="shared" si="3"/>
        <v>17</v>
      </c>
      <c r="V24" s="46">
        <f t="shared" si="4"/>
        <v>42</v>
      </c>
      <c r="W24" s="47">
        <f t="shared" si="5"/>
        <v>14</v>
      </c>
      <c r="X24" s="21" t="str">
        <f>$B24</f>
        <v>Fernanda Mariqueo</v>
      </c>
      <c r="Y24" s="21" t="str">
        <f>$C24</f>
        <v>Chitas de Quilicura</v>
      </c>
    </row>
    <row r="25" spans="1:24" ht="18.75" customHeight="1" thickBot="1">
      <c r="A25" s="49">
        <f t="shared" si="6"/>
        <v>16</v>
      </c>
      <c r="B25" s="132" t="s">
        <v>297</v>
      </c>
      <c r="C25" s="132" t="s">
        <v>71</v>
      </c>
      <c r="D25" s="49"/>
      <c r="E25" s="130"/>
      <c r="F25" s="11">
        <v>501</v>
      </c>
      <c r="G25" s="20"/>
      <c r="H25" s="49"/>
      <c r="I25" s="49"/>
      <c r="J25" s="36"/>
      <c r="K25" s="41">
        <f>IF(G25=0,0,$F$7+1-G25)</f>
        <v>0</v>
      </c>
      <c r="L25" s="10"/>
      <c r="M25" s="49"/>
      <c r="N25" s="49"/>
      <c r="O25" s="12"/>
      <c r="P25" s="41">
        <f t="shared" si="2"/>
        <v>0</v>
      </c>
      <c r="Q25" s="20"/>
      <c r="R25" s="49"/>
      <c r="S25" s="49"/>
      <c r="T25" s="12"/>
      <c r="U25" s="52">
        <f t="shared" si="3"/>
        <v>0</v>
      </c>
      <c r="V25" s="46">
        <f t="shared" si="4"/>
        <v>0</v>
      </c>
      <c r="W25" s="47">
        <f t="shared" si="5"/>
        <v>0</v>
      </c>
      <c r="X25" s="21" t="str">
        <f>$B25</f>
        <v>Karen Vejar</v>
      </c>
    </row>
    <row r="26" spans="1:25" ht="18.75" customHeight="1" thickBot="1">
      <c r="A26" s="49">
        <f t="shared" si="6"/>
        <v>17</v>
      </c>
      <c r="B26" s="49" t="s">
        <v>349</v>
      </c>
      <c r="C26" s="49" t="s">
        <v>46</v>
      </c>
      <c r="D26" s="49"/>
      <c r="E26" s="49"/>
      <c r="F26" s="11">
        <v>569</v>
      </c>
      <c r="G26" s="20">
        <v>23</v>
      </c>
      <c r="H26" s="49"/>
      <c r="I26" s="49"/>
      <c r="J26" s="36"/>
      <c r="K26" s="41">
        <f>IF(G26=0,0,$F$7+1-G26)</f>
        <v>4</v>
      </c>
      <c r="L26" s="10">
        <v>22</v>
      </c>
      <c r="M26" s="49"/>
      <c r="N26" s="49"/>
      <c r="O26" s="12"/>
      <c r="P26" s="41">
        <f t="shared" si="2"/>
        <v>5</v>
      </c>
      <c r="Q26" s="20">
        <v>21</v>
      </c>
      <c r="R26" s="49"/>
      <c r="S26" s="49"/>
      <c r="T26" s="12"/>
      <c r="U26" s="52">
        <f t="shared" si="3"/>
        <v>6</v>
      </c>
      <c r="V26" s="46">
        <f t="shared" si="4"/>
        <v>15</v>
      </c>
      <c r="W26" s="47">
        <f t="shared" si="5"/>
        <v>23</v>
      </c>
      <c r="X26" s="21" t="str">
        <f>$B26</f>
        <v>Trinidad Manqui</v>
      </c>
      <c r="Y26" s="21" t="str">
        <f>$C26</f>
        <v>Black Bull</v>
      </c>
    </row>
    <row r="27" spans="1:25" ht="18.75" customHeight="1" thickBot="1">
      <c r="A27" s="49">
        <f t="shared" si="6"/>
        <v>18</v>
      </c>
      <c r="B27" s="132" t="s">
        <v>176</v>
      </c>
      <c r="C27" s="132" t="s">
        <v>167</v>
      </c>
      <c r="D27" s="49"/>
      <c r="E27" s="130"/>
      <c r="F27" s="11">
        <v>811</v>
      </c>
      <c r="G27" s="20"/>
      <c r="H27" s="49"/>
      <c r="I27" s="49"/>
      <c r="J27" s="36"/>
      <c r="K27" s="41">
        <f aca="true" t="shared" si="7" ref="K27:K35">IF(G27=0,0,$F$7+1-G27)</f>
        <v>0</v>
      </c>
      <c r="L27" s="10"/>
      <c r="M27" s="49"/>
      <c r="N27" s="49"/>
      <c r="O27" s="12"/>
      <c r="P27" s="41">
        <f t="shared" si="2"/>
        <v>0</v>
      </c>
      <c r="Q27" s="20"/>
      <c r="R27" s="49"/>
      <c r="S27" s="49"/>
      <c r="T27" s="11"/>
      <c r="U27" s="52">
        <f t="shared" si="3"/>
        <v>0</v>
      </c>
      <c r="V27" s="46">
        <f t="shared" si="4"/>
        <v>0</v>
      </c>
      <c r="W27" s="47">
        <f t="shared" si="5"/>
        <v>0</v>
      </c>
      <c r="X27" s="21" t="str">
        <f>'DAMAS PRE JUVENIL'!$B17</f>
        <v>Amanda Acuña</v>
      </c>
      <c r="Y27" s="21" t="str">
        <f>'DAMAS PRE JUVENIL'!$C17</f>
        <v>Colo Colo</v>
      </c>
    </row>
    <row r="28" spans="1:25" ht="18.75" customHeight="1" thickBot="1">
      <c r="A28" s="49">
        <f t="shared" si="6"/>
        <v>19</v>
      </c>
      <c r="B28" s="132" t="s">
        <v>177</v>
      </c>
      <c r="C28" s="132" t="s">
        <v>167</v>
      </c>
      <c r="D28" s="49"/>
      <c r="E28" s="130"/>
      <c r="F28" s="12">
        <v>813</v>
      </c>
      <c r="G28" s="20"/>
      <c r="H28" s="49"/>
      <c r="I28" s="49"/>
      <c r="J28" s="36"/>
      <c r="K28" s="41">
        <f t="shared" si="7"/>
        <v>0</v>
      </c>
      <c r="L28" s="10"/>
      <c r="M28" s="49"/>
      <c r="N28" s="49"/>
      <c r="O28" s="12"/>
      <c r="P28" s="41">
        <f t="shared" si="2"/>
        <v>0</v>
      </c>
      <c r="Q28" s="20"/>
      <c r="R28" s="49"/>
      <c r="S28" s="49"/>
      <c r="T28" s="11"/>
      <c r="U28" s="52">
        <f t="shared" si="3"/>
        <v>0</v>
      </c>
      <c r="V28" s="46">
        <f t="shared" si="4"/>
        <v>0</v>
      </c>
      <c r="W28" s="47">
        <f t="shared" si="5"/>
        <v>0</v>
      </c>
      <c r="X28" s="21" t="str">
        <f aca="true" t="shared" si="8" ref="X28:X34">$B28</f>
        <v>Javiera Diaz</v>
      </c>
      <c r="Y28" s="21" t="str">
        <f>$C28</f>
        <v>Ac. Valparaiso</v>
      </c>
    </row>
    <row r="29" spans="1:25" ht="18.75" customHeight="1" thickBot="1">
      <c r="A29" s="49">
        <f t="shared" si="6"/>
        <v>20</v>
      </c>
      <c r="B29" s="132" t="s">
        <v>106</v>
      </c>
      <c r="C29" s="49" t="s">
        <v>169</v>
      </c>
      <c r="D29" s="49"/>
      <c r="E29" s="49"/>
      <c r="F29" s="11">
        <v>822</v>
      </c>
      <c r="G29" s="20">
        <v>13</v>
      </c>
      <c r="H29" s="49"/>
      <c r="I29" s="49"/>
      <c r="J29" s="36"/>
      <c r="K29" s="41">
        <f t="shared" si="7"/>
        <v>14</v>
      </c>
      <c r="L29" s="10">
        <v>18</v>
      </c>
      <c r="M29" s="49"/>
      <c r="N29" s="49"/>
      <c r="O29" s="12"/>
      <c r="P29" s="41">
        <f t="shared" si="2"/>
        <v>9</v>
      </c>
      <c r="Q29" s="20">
        <v>16</v>
      </c>
      <c r="R29" s="49"/>
      <c r="S29" s="49"/>
      <c r="T29" s="11"/>
      <c r="U29" s="52">
        <f t="shared" si="3"/>
        <v>11</v>
      </c>
      <c r="V29" s="46">
        <f t="shared" si="4"/>
        <v>34</v>
      </c>
      <c r="W29" s="47">
        <f t="shared" si="5"/>
        <v>17</v>
      </c>
      <c r="X29" s="21" t="str">
        <f t="shared" si="8"/>
        <v>Fernanda Lara</v>
      </c>
      <c r="Y29" s="21" t="e">
        <f>#REF!</f>
        <v>#REF!</v>
      </c>
    </row>
    <row r="30" spans="1:25" ht="18.75" customHeight="1" thickBot="1">
      <c r="A30" s="49">
        <f t="shared" si="6"/>
        <v>21</v>
      </c>
      <c r="B30" s="132" t="s">
        <v>173</v>
      </c>
      <c r="C30" s="132" t="s">
        <v>169</v>
      </c>
      <c r="D30" s="49"/>
      <c r="E30" s="130"/>
      <c r="F30" s="11">
        <v>823</v>
      </c>
      <c r="G30" s="20">
        <v>19</v>
      </c>
      <c r="H30" s="49"/>
      <c r="I30" s="49"/>
      <c r="J30" s="36"/>
      <c r="K30" s="41">
        <f t="shared" si="7"/>
        <v>8</v>
      </c>
      <c r="L30" s="10">
        <v>8</v>
      </c>
      <c r="M30" s="49"/>
      <c r="N30" s="49"/>
      <c r="O30" s="12"/>
      <c r="P30" s="41">
        <f t="shared" si="2"/>
        <v>19</v>
      </c>
      <c r="Q30" s="20">
        <v>15</v>
      </c>
      <c r="R30" s="49"/>
      <c r="S30" s="49"/>
      <c r="T30" s="11"/>
      <c r="U30" s="52">
        <f t="shared" si="3"/>
        <v>12</v>
      </c>
      <c r="V30" s="46">
        <f t="shared" si="4"/>
        <v>39</v>
      </c>
      <c r="W30" s="47">
        <f t="shared" si="5"/>
        <v>15</v>
      </c>
      <c r="X30" s="21" t="str">
        <f t="shared" si="8"/>
        <v>Isabel Soto</v>
      </c>
      <c r="Y30" s="21" t="str">
        <f>$C30</f>
        <v>RPA</v>
      </c>
    </row>
    <row r="31" spans="1:25" ht="18.75" customHeight="1" thickBot="1">
      <c r="A31" s="49">
        <f t="shared" si="6"/>
        <v>22</v>
      </c>
      <c r="B31" s="132" t="s">
        <v>175</v>
      </c>
      <c r="C31" s="132" t="s">
        <v>169</v>
      </c>
      <c r="D31" s="49"/>
      <c r="E31" s="130"/>
      <c r="F31" s="11">
        <v>829</v>
      </c>
      <c r="G31" s="20">
        <v>18</v>
      </c>
      <c r="H31" s="49"/>
      <c r="I31" s="49"/>
      <c r="J31" s="36"/>
      <c r="K31" s="41">
        <f t="shared" si="7"/>
        <v>9</v>
      </c>
      <c r="L31" s="10">
        <v>9</v>
      </c>
      <c r="M31" s="49"/>
      <c r="N31" s="49"/>
      <c r="O31" s="12"/>
      <c r="P31" s="41">
        <f>IF(L31=0,0,$F$7+1-L31)</f>
        <v>18</v>
      </c>
      <c r="Q31" s="20">
        <v>9</v>
      </c>
      <c r="R31" s="49"/>
      <c r="S31" s="49"/>
      <c r="T31" s="11"/>
      <c r="U31" s="52">
        <f t="shared" si="3"/>
        <v>18</v>
      </c>
      <c r="V31" s="46">
        <f t="shared" si="4"/>
        <v>45</v>
      </c>
      <c r="W31" s="47">
        <f t="shared" si="5"/>
        <v>13</v>
      </c>
      <c r="X31" s="21" t="str">
        <f t="shared" si="8"/>
        <v>Amanda Cortes</v>
      </c>
      <c r="Y31" s="21" t="str">
        <f>$C31</f>
        <v>RPA</v>
      </c>
    </row>
    <row r="32" spans="1:25" ht="18.75" customHeight="1" thickBot="1">
      <c r="A32" s="49">
        <f t="shared" si="6"/>
        <v>23</v>
      </c>
      <c r="B32" s="132" t="s">
        <v>174</v>
      </c>
      <c r="C32" s="132" t="s">
        <v>169</v>
      </c>
      <c r="D32" s="49"/>
      <c r="E32" s="130"/>
      <c r="F32" s="11">
        <v>834</v>
      </c>
      <c r="G32" s="20">
        <v>22</v>
      </c>
      <c r="H32" s="49"/>
      <c r="I32" s="49"/>
      <c r="J32" s="36"/>
      <c r="K32" s="41">
        <f t="shared" si="7"/>
        <v>5</v>
      </c>
      <c r="L32" s="10">
        <v>21</v>
      </c>
      <c r="M32" s="49"/>
      <c r="N32" s="49"/>
      <c r="O32" s="12"/>
      <c r="P32" s="41">
        <f>IF(L32=0,0,$F$7+1-L32)</f>
        <v>6</v>
      </c>
      <c r="Q32" s="20">
        <v>22</v>
      </c>
      <c r="R32" s="49"/>
      <c r="S32" s="49"/>
      <c r="T32" s="11"/>
      <c r="U32" s="52">
        <f t="shared" si="3"/>
        <v>5</v>
      </c>
      <c r="V32" s="46">
        <f t="shared" si="4"/>
        <v>16</v>
      </c>
      <c r="W32" s="47">
        <f t="shared" si="5"/>
        <v>22</v>
      </c>
      <c r="X32" s="21" t="str">
        <f t="shared" si="8"/>
        <v>Valentina Carmona</v>
      </c>
      <c r="Y32" s="21" t="str">
        <f>$C32</f>
        <v>RPA</v>
      </c>
    </row>
    <row r="33" spans="1:25" ht="18.75" customHeight="1" thickBot="1">
      <c r="A33" s="49">
        <f t="shared" si="6"/>
        <v>24</v>
      </c>
      <c r="B33" s="129" t="s">
        <v>264</v>
      </c>
      <c r="C33" s="129" t="s">
        <v>170</v>
      </c>
      <c r="D33" s="129"/>
      <c r="E33" s="130"/>
      <c r="F33" s="130">
        <v>905</v>
      </c>
      <c r="G33" s="20">
        <v>5</v>
      </c>
      <c r="H33" s="49"/>
      <c r="I33" s="49"/>
      <c r="J33" s="36"/>
      <c r="K33" s="41">
        <f t="shared" si="7"/>
        <v>22</v>
      </c>
      <c r="L33" s="10">
        <v>11</v>
      </c>
      <c r="M33" s="49"/>
      <c r="N33" s="49"/>
      <c r="O33" s="12"/>
      <c r="P33" s="41">
        <f>IF(L33=0,0,$F$7+1-L33)</f>
        <v>16</v>
      </c>
      <c r="Q33" s="20">
        <v>8</v>
      </c>
      <c r="R33" s="49"/>
      <c r="S33" s="49"/>
      <c r="T33" s="12"/>
      <c r="U33" s="52">
        <f t="shared" si="3"/>
        <v>19</v>
      </c>
      <c r="V33" s="46">
        <f t="shared" si="4"/>
        <v>57</v>
      </c>
      <c r="W33" s="47">
        <f t="shared" si="5"/>
        <v>7</v>
      </c>
      <c r="X33" s="21" t="str">
        <f t="shared" si="8"/>
        <v>Martina Lobos</v>
      </c>
      <c r="Y33" s="21" t="str">
        <f>$C33</f>
        <v>Power Wheels</v>
      </c>
    </row>
    <row r="34" spans="1:24" ht="18.75" customHeight="1" thickBot="1">
      <c r="A34" s="49">
        <f t="shared" si="6"/>
        <v>25</v>
      </c>
      <c r="B34" s="132" t="s">
        <v>159</v>
      </c>
      <c r="C34" s="132" t="s">
        <v>134</v>
      </c>
      <c r="D34" s="49"/>
      <c r="E34" s="130"/>
      <c r="F34" s="11">
        <v>961</v>
      </c>
      <c r="G34" s="20">
        <v>6</v>
      </c>
      <c r="H34" s="49"/>
      <c r="I34" s="49"/>
      <c r="J34" s="36"/>
      <c r="K34" s="41">
        <f t="shared" si="7"/>
        <v>21</v>
      </c>
      <c r="L34" s="10">
        <v>1</v>
      </c>
      <c r="M34" s="49"/>
      <c r="N34" s="49"/>
      <c r="O34" s="12" t="s">
        <v>391</v>
      </c>
      <c r="P34" s="41">
        <f>IF(L34=0,0,$F$7+1-L34)</f>
        <v>26</v>
      </c>
      <c r="Q34" s="20">
        <v>6</v>
      </c>
      <c r="R34" s="49"/>
      <c r="S34" s="49"/>
      <c r="T34" s="11"/>
      <c r="U34" s="52">
        <f t="shared" si="3"/>
        <v>21</v>
      </c>
      <c r="V34" s="180">
        <f t="shared" si="4"/>
        <v>68</v>
      </c>
      <c r="W34" s="181">
        <f t="shared" si="5"/>
        <v>2</v>
      </c>
      <c r="X34" s="21" t="str">
        <f t="shared" si="8"/>
        <v>Isidora Guzman</v>
      </c>
    </row>
    <row r="35" spans="1:23" ht="18.75" customHeight="1" thickBot="1">
      <c r="A35" s="49">
        <f t="shared" si="6"/>
        <v>26</v>
      </c>
      <c r="B35" s="132" t="s">
        <v>313</v>
      </c>
      <c r="C35" s="132" t="s">
        <v>134</v>
      </c>
      <c r="D35" s="49"/>
      <c r="E35" s="130"/>
      <c r="F35" s="11">
        <v>977</v>
      </c>
      <c r="G35" s="20">
        <v>17</v>
      </c>
      <c r="H35" s="49"/>
      <c r="I35" s="49"/>
      <c r="J35" s="36"/>
      <c r="K35" s="41">
        <f t="shared" si="7"/>
        <v>10</v>
      </c>
      <c r="L35" s="10">
        <v>7</v>
      </c>
      <c r="M35" s="49"/>
      <c r="N35" s="49"/>
      <c r="O35" s="12"/>
      <c r="P35" s="41">
        <f>IF(L35=0,0,$F$7+1-L35)</f>
        <v>20</v>
      </c>
      <c r="Q35" s="20">
        <v>18</v>
      </c>
      <c r="R35" s="49"/>
      <c r="S35" s="49"/>
      <c r="T35" s="11"/>
      <c r="U35" s="52">
        <f t="shared" si="3"/>
        <v>9</v>
      </c>
      <c r="V35" s="46">
        <f t="shared" si="4"/>
        <v>39</v>
      </c>
      <c r="W35" s="47">
        <f t="shared" si="5"/>
        <v>15</v>
      </c>
    </row>
    <row r="36" spans="1:23" ht="18.75" customHeight="1" thickBot="1">
      <c r="A36" s="49"/>
      <c r="B36" s="132"/>
      <c r="C36" s="132"/>
      <c r="D36" s="49"/>
      <c r="E36" s="130"/>
      <c r="F36" s="11"/>
      <c r="G36" s="20"/>
      <c r="H36" s="49"/>
      <c r="I36" s="49"/>
      <c r="J36" s="36"/>
      <c r="K36" s="41"/>
      <c r="L36" s="10"/>
      <c r="M36" s="49"/>
      <c r="N36" s="49"/>
      <c r="O36" s="12"/>
      <c r="P36" s="41"/>
      <c r="Q36" s="20"/>
      <c r="R36" s="49"/>
      <c r="S36" s="49"/>
      <c r="T36" s="11"/>
      <c r="U36" s="42"/>
      <c r="V36" s="46"/>
      <c r="W36" s="47"/>
    </row>
    <row r="37" spans="1:25" ht="18.75" customHeight="1">
      <c r="A37" s="49">
        <f>IF(B37&gt;0,A35+1,"")</f>
      </c>
      <c r="B37" s="132"/>
      <c r="C37" s="132"/>
      <c r="D37" s="49"/>
      <c r="E37" s="49"/>
      <c r="F37" s="11"/>
      <c r="G37" s="20"/>
      <c r="H37" s="49"/>
      <c r="I37" s="49"/>
      <c r="J37" s="36"/>
      <c r="K37" s="41">
        <f>IF(G37=0,0,$F$7+1-G37)</f>
        <v>0</v>
      </c>
      <c r="L37" s="10"/>
      <c r="M37" s="49"/>
      <c r="N37" s="49"/>
      <c r="O37" s="12"/>
      <c r="P37" s="41">
        <f>IF(L37=0,0,$F$7+1-L37)</f>
        <v>0</v>
      </c>
      <c r="Q37" s="20"/>
      <c r="R37" s="49"/>
      <c r="S37" s="49"/>
      <c r="T37" s="11"/>
      <c r="U37" s="42">
        <f>IF(Q37=0,0,$F$7+1-Q37)</f>
        <v>0</v>
      </c>
      <c r="V37" s="46">
        <f>K37+P37+U37</f>
        <v>0</v>
      </c>
      <c r="W37" s="47">
        <f>IF(V37=0,0,RANK(V37,$V$10:$V$33,0))</f>
        <v>0</v>
      </c>
      <c r="X37" s="21">
        <f>$B37</f>
        <v>0</v>
      </c>
      <c r="Y37" s="21" t="str">
        <f>$C34</f>
        <v>Puente Alto</v>
      </c>
    </row>
    <row r="38" spans="7:23" ht="12.75">
      <c r="G38" s="28"/>
      <c r="H38" s="26"/>
      <c r="I38" s="26"/>
      <c r="J38" s="26"/>
      <c r="K38" s="76"/>
      <c r="L38" s="26"/>
      <c r="M38" s="26"/>
      <c r="N38" s="26"/>
      <c r="O38" s="26"/>
      <c r="P38" s="26"/>
      <c r="Q38" s="28"/>
      <c r="R38" s="26"/>
      <c r="S38" s="26"/>
      <c r="T38" s="26"/>
      <c r="U38" s="76"/>
      <c r="V38" s="86"/>
      <c r="W38" s="86"/>
    </row>
    <row r="39" spans="2:23" ht="12.75">
      <c r="B39" s="21" t="s">
        <v>5</v>
      </c>
      <c r="G39" s="28"/>
      <c r="H39" s="26"/>
      <c r="I39" s="26"/>
      <c r="J39" s="26"/>
      <c r="K39" s="76"/>
      <c r="L39" s="86"/>
      <c r="M39" s="26"/>
      <c r="N39" s="26"/>
      <c r="O39" s="26"/>
      <c r="P39" s="26"/>
      <c r="Q39" s="28"/>
      <c r="R39" s="26"/>
      <c r="S39" s="26"/>
      <c r="T39" s="26"/>
      <c r="U39" s="76"/>
      <c r="V39" s="86"/>
      <c r="W39" s="86"/>
    </row>
    <row r="40" spans="7:23" ht="12.75">
      <c r="G40" s="28"/>
      <c r="H40" s="26"/>
      <c r="I40" s="26"/>
      <c r="J40" s="26"/>
      <c r="K40" s="76"/>
      <c r="L40" s="26"/>
      <c r="M40" s="26"/>
      <c r="N40" s="26"/>
      <c r="O40" s="26"/>
      <c r="P40" s="26"/>
      <c r="Q40" s="28"/>
      <c r="R40" s="26"/>
      <c r="S40" s="26"/>
      <c r="T40" s="26"/>
      <c r="U40" s="76"/>
      <c r="V40" s="86"/>
      <c r="W40" s="86"/>
    </row>
    <row r="41" spans="2:23" ht="13.5" thickBot="1">
      <c r="B41" s="21" t="s">
        <v>6</v>
      </c>
      <c r="G41" s="77"/>
      <c r="H41" s="31"/>
      <c r="I41" s="31"/>
      <c r="J41" s="31"/>
      <c r="K41" s="78"/>
      <c r="L41" s="31"/>
      <c r="M41" s="31"/>
      <c r="N41" s="31"/>
      <c r="O41" s="31"/>
      <c r="P41" s="31"/>
      <c r="Q41" s="77"/>
      <c r="R41" s="31"/>
      <c r="S41" s="31"/>
      <c r="T41" s="31"/>
      <c r="U41" s="78"/>
      <c r="V41" s="86"/>
      <c r="W41" s="86"/>
    </row>
    <row r="42" spans="22:23" ht="12.75">
      <c r="V42" s="86"/>
      <c r="W42" s="86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6"/>
  <sheetViews>
    <sheetView showZeros="0" zoomScaleSheetLayoutView="100" zoomScalePageLayoutView="0" workbookViewId="0" topLeftCell="A5">
      <selection activeCell="U25" sqref="U25:W25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1.57421875" style="21" bestFit="1" customWidth="1"/>
    <col min="4" max="4" width="21.57421875" style="21" hidden="1" customWidth="1"/>
    <col min="5" max="5" width="4.421875" style="21" hidden="1" customWidth="1"/>
    <col min="6" max="7" width="9.140625" style="21" customWidth="1"/>
    <col min="8" max="9" width="0" style="21" hidden="1" customWidth="1"/>
    <col min="10" max="12" width="9.140625" style="21" customWidth="1"/>
    <col min="13" max="14" width="0" style="21" hidden="1" customWidth="1"/>
    <col min="15" max="17" width="9.140625" style="21" customWidth="1"/>
    <col min="18" max="19" width="0" style="21" hidden="1" customWidth="1"/>
    <col min="20" max="23" width="9.140625" style="21" customWidth="1"/>
    <col min="24" max="25" width="0" style="21" hidden="1" customWidth="1"/>
    <col min="26" max="16384" width="9.140625" style="21" customWidth="1"/>
  </cols>
  <sheetData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5" ht="15">
      <c r="A5" s="63" t="s">
        <v>15</v>
      </c>
    </row>
    <row r="6" ht="15.75" thickBot="1">
      <c r="A6" s="63"/>
    </row>
    <row r="7" spans="3:21" ht="13.5" thickBot="1">
      <c r="C7" s="64" t="s">
        <v>8</v>
      </c>
      <c r="D7" s="65"/>
      <c r="E7" s="65"/>
      <c r="F7" s="125">
        <f>COUNTA(B10:B31)</f>
        <v>20</v>
      </c>
      <c r="G7" s="64" t="s">
        <v>11</v>
      </c>
      <c r="J7" s="208"/>
      <c r="K7" s="209"/>
      <c r="L7" s="64" t="s">
        <v>11</v>
      </c>
      <c r="O7" s="200"/>
      <c r="P7" s="201"/>
      <c r="Q7" s="64" t="s">
        <v>11</v>
      </c>
      <c r="T7" s="200"/>
      <c r="U7" s="201"/>
    </row>
    <row r="8" spans="7:23" ht="29.25" customHeight="1" thickBot="1">
      <c r="G8" s="205" t="s">
        <v>374</v>
      </c>
      <c r="H8" s="206"/>
      <c r="I8" s="206"/>
      <c r="J8" s="206"/>
      <c r="K8" s="207"/>
      <c r="L8" s="210" t="s">
        <v>367</v>
      </c>
      <c r="M8" s="211"/>
      <c r="N8" s="211"/>
      <c r="O8" s="211"/>
      <c r="P8" s="212"/>
      <c r="Q8" s="211" t="s">
        <v>388</v>
      </c>
      <c r="R8" s="211"/>
      <c r="S8" s="211"/>
      <c r="T8" s="211"/>
      <c r="U8" s="212"/>
      <c r="V8" s="26"/>
      <c r="W8" s="26"/>
    </row>
    <row r="9" spans="1:27" s="60" customFormat="1" ht="13.5" thickBot="1">
      <c r="A9" s="66"/>
      <c r="B9" s="67" t="s">
        <v>0</v>
      </c>
      <c r="C9" s="68" t="s">
        <v>18</v>
      </c>
      <c r="D9" s="69"/>
      <c r="E9" s="69" t="s">
        <v>36</v>
      </c>
      <c r="F9" s="70" t="s">
        <v>1</v>
      </c>
      <c r="G9" s="59" t="s">
        <v>2</v>
      </c>
      <c r="J9" s="61" t="s">
        <v>3</v>
      </c>
      <c r="K9" s="62" t="s">
        <v>4</v>
      </c>
      <c r="L9" s="79" t="s">
        <v>2</v>
      </c>
      <c r="O9" s="80" t="s">
        <v>3</v>
      </c>
      <c r="P9" s="81" t="s">
        <v>4</v>
      </c>
      <c r="Q9" s="79"/>
      <c r="T9" s="80"/>
      <c r="U9" s="82" t="s">
        <v>4</v>
      </c>
      <c r="V9" s="71" t="s">
        <v>7</v>
      </c>
      <c r="W9" s="72" t="s">
        <v>2</v>
      </c>
      <c r="AA9" s="21"/>
    </row>
    <row r="10" spans="1:25" ht="20.25" customHeight="1">
      <c r="A10" s="53">
        <f aca="true" t="shared" si="0" ref="A10:A29">IF(B10&gt;0,A9+1,"")</f>
        <v>1</v>
      </c>
      <c r="B10" s="96" t="s">
        <v>102</v>
      </c>
      <c r="C10" s="96" t="s">
        <v>25</v>
      </c>
      <c r="D10" s="96" t="s">
        <v>35</v>
      </c>
      <c r="E10" s="97" t="s">
        <v>39</v>
      </c>
      <c r="F10" s="98">
        <v>135</v>
      </c>
      <c r="G10" s="32">
        <v>3</v>
      </c>
      <c r="J10" s="40"/>
      <c r="K10" s="13">
        <f>IF(G10=0,0,$F$7+1-G10)</f>
        <v>18</v>
      </c>
      <c r="L10" s="17">
        <v>3</v>
      </c>
      <c r="M10" s="24"/>
      <c r="N10" s="24"/>
      <c r="O10" s="58"/>
      <c r="P10" s="52">
        <f>IF(L10=0,0,$F$7+1-L10)</f>
        <v>18</v>
      </c>
      <c r="Q10" s="17">
        <v>3</v>
      </c>
      <c r="R10" s="51"/>
      <c r="S10" s="51"/>
      <c r="T10" s="58"/>
      <c r="U10" s="41">
        <f aca="true" t="shared" si="1" ref="U10:U16">IF(Q10=0,0,$F$7+1-Q10)</f>
        <v>18</v>
      </c>
      <c r="V10" s="182">
        <f>K10+P10+U10</f>
        <v>54</v>
      </c>
      <c r="W10" s="174">
        <f aca="true" t="shared" si="2" ref="W10:W21">IF(V10=0,0,RANK(V10,$V$10:$V$31,0))</f>
        <v>2</v>
      </c>
      <c r="X10" s="21" t="str">
        <f>$B10</f>
        <v>Eric Gauna</v>
      </c>
      <c r="Y10" s="21" t="str">
        <f>$C10</f>
        <v>Escuela Nacional</v>
      </c>
    </row>
    <row r="11" spans="1:25" ht="20.25" customHeight="1">
      <c r="A11" s="54">
        <f t="shared" si="0"/>
        <v>2</v>
      </c>
      <c r="B11" s="129" t="s">
        <v>111</v>
      </c>
      <c r="C11" s="129" t="s">
        <v>25</v>
      </c>
      <c r="D11" s="129"/>
      <c r="E11" s="130"/>
      <c r="F11" s="131">
        <v>136</v>
      </c>
      <c r="G11" s="20">
        <v>1</v>
      </c>
      <c r="J11" s="12">
        <v>54.82</v>
      </c>
      <c r="K11" s="13">
        <f>IF(G11=0,0,$F$7+1-G11)</f>
        <v>20</v>
      </c>
      <c r="L11" s="10">
        <v>1</v>
      </c>
      <c r="M11" s="26"/>
      <c r="N11" s="26"/>
      <c r="O11" s="12" t="s">
        <v>392</v>
      </c>
      <c r="P11" s="87">
        <f>IF(L11=0,0,$F$7+1-L11)</f>
        <v>20</v>
      </c>
      <c r="Q11" s="10">
        <v>1</v>
      </c>
      <c r="R11" s="49"/>
      <c r="S11" s="49"/>
      <c r="T11" s="12">
        <v>30.54</v>
      </c>
      <c r="U11" s="41">
        <f t="shared" si="1"/>
        <v>20</v>
      </c>
      <c r="V11" s="182">
        <f>K11+P11+U11</f>
        <v>60</v>
      </c>
      <c r="W11" s="174">
        <f t="shared" si="2"/>
        <v>1</v>
      </c>
      <c r="X11" s="21" t="str">
        <f>$B11</f>
        <v>Gabriel Reyes</v>
      </c>
      <c r="Y11" s="21" t="str">
        <f>$C11</f>
        <v>Escuela Nacional</v>
      </c>
    </row>
    <row r="12" spans="1:23" ht="20.25" customHeight="1">
      <c r="A12" s="54">
        <f t="shared" si="0"/>
        <v>3</v>
      </c>
      <c r="B12" s="129" t="s">
        <v>350</v>
      </c>
      <c r="C12" s="129" t="s">
        <v>21</v>
      </c>
      <c r="D12" s="129"/>
      <c r="E12" s="130"/>
      <c r="F12" s="131">
        <v>142</v>
      </c>
      <c r="G12" s="20"/>
      <c r="J12" s="12"/>
      <c r="K12" s="13">
        <f aca="true" t="shared" si="3" ref="K12:K29">IF(G12=0,0,$F$7+1-G12)</f>
        <v>0</v>
      </c>
      <c r="L12" s="10"/>
      <c r="M12" s="26"/>
      <c r="N12" s="26"/>
      <c r="O12" s="12"/>
      <c r="P12" s="87">
        <f aca="true" t="shared" si="4" ref="P12:P25">IF(L12=0,0,$F$7+1-L12)</f>
        <v>0</v>
      </c>
      <c r="Q12" s="10"/>
      <c r="R12" s="49"/>
      <c r="S12" s="49"/>
      <c r="T12" s="12"/>
      <c r="U12" s="41">
        <f t="shared" si="1"/>
        <v>0</v>
      </c>
      <c r="V12" s="109">
        <f aca="true" t="shared" si="5" ref="V12:V21">K12+P12+U12</f>
        <v>0</v>
      </c>
      <c r="W12" s="34">
        <f t="shared" si="2"/>
        <v>0</v>
      </c>
    </row>
    <row r="13" spans="1:23" ht="20.25" customHeight="1">
      <c r="A13" s="54">
        <f t="shared" si="0"/>
        <v>4</v>
      </c>
      <c r="B13" s="132" t="s">
        <v>160</v>
      </c>
      <c r="C13" s="132" t="s">
        <v>22</v>
      </c>
      <c r="D13" s="49"/>
      <c r="E13" s="130"/>
      <c r="F13" s="41">
        <v>203</v>
      </c>
      <c r="G13" s="20">
        <v>6</v>
      </c>
      <c r="J13" s="12"/>
      <c r="K13" s="13">
        <f t="shared" si="3"/>
        <v>15</v>
      </c>
      <c r="L13" s="10">
        <v>6</v>
      </c>
      <c r="M13" s="26"/>
      <c r="N13" s="26"/>
      <c r="O13" s="12"/>
      <c r="P13" s="87">
        <f t="shared" si="4"/>
        <v>15</v>
      </c>
      <c r="Q13" s="10">
        <v>5</v>
      </c>
      <c r="R13" s="49"/>
      <c r="S13" s="49"/>
      <c r="T13" s="12"/>
      <c r="U13" s="41">
        <f t="shared" si="1"/>
        <v>16</v>
      </c>
      <c r="V13" s="109">
        <f t="shared" si="5"/>
        <v>46</v>
      </c>
      <c r="W13" s="34">
        <f t="shared" si="2"/>
        <v>5</v>
      </c>
    </row>
    <row r="14" spans="1:23" ht="20.25" customHeight="1">
      <c r="A14" s="54">
        <f t="shared" si="0"/>
        <v>5</v>
      </c>
      <c r="B14" s="129" t="s">
        <v>163</v>
      </c>
      <c r="C14" s="129" t="s">
        <v>22</v>
      </c>
      <c r="D14" s="129"/>
      <c r="E14" s="130"/>
      <c r="F14" s="131">
        <v>207</v>
      </c>
      <c r="G14" s="20">
        <v>11</v>
      </c>
      <c r="J14" s="12"/>
      <c r="K14" s="13">
        <f t="shared" si="3"/>
        <v>10</v>
      </c>
      <c r="L14" s="10">
        <v>13</v>
      </c>
      <c r="M14" s="26"/>
      <c r="N14" s="26"/>
      <c r="O14" s="12"/>
      <c r="P14" s="87">
        <f t="shared" si="4"/>
        <v>8</v>
      </c>
      <c r="Q14" s="10">
        <v>13</v>
      </c>
      <c r="R14" s="49"/>
      <c r="S14" s="49"/>
      <c r="T14" s="12"/>
      <c r="U14" s="41">
        <f t="shared" si="1"/>
        <v>8</v>
      </c>
      <c r="V14" s="109">
        <f t="shared" si="5"/>
        <v>26</v>
      </c>
      <c r="W14" s="34">
        <f t="shared" si="2"/>
        <v>13</v>
      </c>
    </row>
    <row r="15" spans="1:23" ht="20.25" customHeight="1">
      <c r="A15" s="54">
        <f t="shared" si="0"/>
        <v>6</v>
      </c>
      <c r="B15" s="132" t="s">
        <v>161</v>
      </c>
      <c r="C15" s="132" t="s">
        <v>22</v>
      </c>
      <c r="D15" s="49"/>
      <c r="E15" s="130"/>
      <c r="F15" s="41">
        <v>215</v>
      </c>
      <c r="G15" s="20">
        <v>12</v>
      </c>
      <c r="J15" s="12"/>
      <c r="K15" s="13">
        <f t="shared" si="3"/>
        <v>9</v>
      </c>
      <c r="L15" s="10">
        <v>5</v>
      </c>
      <c r="M15" s="26"/>
      <c r="N15" s="26"/>
      <c r="O15" s="12"/>
      <c r="P15" s="87">
        <f t="shared" si="4"/>
        <v>16</v>
      </c>
      <c r="Q15" s="10">
        <v>9</v>
      </c>
      <c r="R15" s="49"/>
      <c r="S15" s="49"/>
      <c r="T15" s="12"/>
      <c r="U15" s="41">
        <f t="shared" si="1"/>
        <v>12</v>
      </c>
      <c r="V15" s="109">
        <f t="shared" si="5"/>
        <v>37</v>
      </c>
      <c r="W15" s="34">
        <f t="shared" si="2"/>
        <v>8</v>
      </c>
    </row>
    <row r="16" spans="1:25" ht="20.25" customHeight="1">
      <c r="A16" s="54">
        <f t="shared" si="0"/>
        <v>7</v>
      </c>
      <c r="B16" s="129" t="s">
        <v>316</v>
      </c>
      <c r="C16" s="129" t="s">
        <v>22</v>
      </c>
      <c r="D16" s="129"/>
      <c r="E16" s="130"/>
      <c r="F16" s="131">
        <v>216</v>
      </c>
      <c r="G16" s="20">
        <v>17</v>
      </c>
      <c r="J16" s="12"/>
      <c r="K16" s="13">
        <f t="shared" si="3"/>
        <v>4</v>
      </c>
      <c r="L16" s="10">
        <v>17</v>
      </c>
      <c r="M16" s="26"/>
      <c r="N16" s="26"/>
      <c r="O16" s="12"/>
      <c r="P16" s="87">
        <f t="shared" si="4"/>
        <v>4</v>
      </c>
      <c r="Q16" s="10">
        <v>15</v>
      </c>
      <c r="R16" s="49"/>
      <c r="S16" s="49"/>
      <c r="T16" s="12"/>
      <c r="U16" s="41">
        <f t="shared" si="1"/>
        <v>6</v>
      </c>
      <c r="V16" s="109">
        <f t="shared" si="5"/>
        <v>14</v>
      </c>
      <c r="W16" s="34">
        <f t="shared" si="2"/>
        <v>17</v>
      </c>
      <c r="X16" s="21" t="str">
        <f>3ºV!$B12</f>
        <v>Angelo Tamburini</v>
      </c>
      <c r="Y16" s="21" t="str">
        <f>3ºV!$C12</f>
        <v>Diego Portales</v>
      </c>
    </row>
    <row r="17" spans="1:25" ht="20.25" customHeight="1">
      <c r="A17" s="54">
        <f t="shared" si="0"/>
        <v>8</v>
      </c>
      <c r="B17" s="129" t="s">
        <v>272</v>
      </c>
      <c r="C17" s="129" t="s">
        <v>22</v>
      </c>
      <c r="D17" s="129"/>
      <c r="E17" s="130"/>
      <c r="F17" s="131">
        <v>217</v>
      </c>
      <c r="G17" s="20">
        <v>15</v>
      </c>
      <c r="J17" s="12"/>
      <c r="K17" s="13">
        <f t="shared" si="3"/>
        <v>6</v>
      </c>
      <c r="L17" s="10">
        <v>14</v>
      </c>
      <c r="M17" s="26"/>
      <c r="N17" s="26"/>
      <c r="O17" s="12"/>
      <c r="P17" s="87">
        <f t="shared" si="4"/>
        <v>7</v>
      </c>
      <c r="Q17" s="10">
        <v>12</v>
      </c>
      <c r="R17" s="49"/>
      <c r="S17" s="49"/>
      <c r="T17" s="11"/>
      <c r="U17" s="41">
        <f aca="true" t="shared" si="6" ref="U17:U23">IF(Q17=0,0,$F$7+1-Q17)</f>
        <v>9</v>
      </c>
      <c r="V17" s="109">
        <f t="shared" si="5"/>
        <v>22</v>
      </c>
      <c r="W17" s="34">
        <f t="shared" si="2"/>
        <v>14</v>
      </c>
      <c r="X17" s="21" t="str">
        <f>$B17</f>
        <v>Elias Nuñez</v>
      </c>
      <c r="Y17" s="21" t="str">
        <f>$C17</f>
        <v>Leones Rojos</v>
      </c>
    </row>
    <row r="18" spans="1:25" ht="20.25" customHeight="1">
      <c r="A18" s="54">
        <f t="shared" si="0"/>
        <v>9</v>
      </c>
      <c r="B18" s="129" t="s">
        <v>307</v>
      </c>
      <c r="C18" s="129" t="s">
        <v>98</v>
      </c>
      <c r="D18" s="129" t="s">
        <v>32</v>
      </c>
      <c r="E18" s="130" t="s">
        <v>39</v>
      </c>
      <c r="F18" s="131">
        <v>265</v>
      </c>
      <c r="G18" s="20">
        <v>7</v>
      </c>
      <c r="J18" s="12"/>
      <c r="K18" s="13">
        <f t="shared" si="3"/>
        <v>14</v>
      </c>
      <c r="L18" s="10">
        <v>4</v>
      </c>
      <c r="M18" s="26"/>
      <c r="N18" s="26"/>
      <c r="O18" s="12"/>
      <c r="P18" s="87">
        <f t="shared" si="4"/>
        <v>17</v>
      </c>
      <c r="Q18" s="10">
        <v>7</v>
      </c>
      <c r="R18" s="49"/>
      <c r="S18" s="49"/>
      <c r="T18" s="11"/>
      <c r="U18" s="41">
        <f t="shared" si="6"/>
        <v>14</v>
      </c>
      <c r="V18" s="109">
        <f t="shared" si="5"/>
        <v>45</v>
      </c>
      <c r="W18" s="34">
        <f t="shared" si="2"/>
        <v>7</v>
      </c>
      <c r="X18" s="21" t="str">
        <f>$B18</f>
        <v>Julian Villacura</v>
      </c>
      <c r="Y18" s="21" t="str">
        <f>$C18</f>
        <v>Boosted</v>
      </c>
    </row>
    <row r="19" spans="1:25" ht="20.25" customHeight="1">
      <c r="A19" s="54">
        <f t="shared" si="0"/>
        <v>10</v>
      </c>
      <c r="B19" s="129" t="s">
        <v>162</v>
      </c>
      <c r="C19" s="129" t="s">
        <v>98</v>
      </c>
      <c r="D19" s="129"/>
      <c r="E19" s="130"/>
      <c r="F19" s="131">
        <v>275</v>
      </c>
      <c r="G19" s="20">
        <v>13</v>
      </c>
      <c r="J19" s="12"/>
      <c r="K19" s="13">
        <f t="shared" si="3"/>
        <v>8</v>
      </c>
      <c r="L19" s="10">
        <v>10</v>
      </c>
      <c r="M19" s="26"/>
      <c r="N19" s="26"/>
      <c r="O19" s="12"/>
      <c r="P19" s="87">
        <f t="shared" si="4"/>
        <v>11</v>
      </c>
      <c r="Q19" s="10">
        <v>11</v>
      </c>
      <c r="R19" s="49"/>
      <c r="S19" s="49"/>
      <c r="T19" s="12"/>
      <c r="U19" s="41">
        <f t="shared" si="6"/>
        <v>10</v>
      </c>
      <c r="V19" s="109">
        <f t="shared" si="5"/>
        <v>29</v>
      </c>
      <c r="W19" s="34">
        <f t="shared" si="2"/>
        <v>10</v>
      </c>
      <c r="X19" s="21" t="str">
        <f>$B19</f>
        <v>Dante Carvajal</v>
      </c>
      <c r="Y19" s="21" t="str">
        <f>$C19</f>
        <v>Boosted</v>
      </c>
    </row>
    <row r="20" spans="1:25" ht="20.25" customHeight="1">
      <c r="A20" s="54">
        <f t="shared" si="0"/>
        <v>11</v>
      </c>
      <c r="B20" s="129" t="s">
        <v>245</v>
      </c>
      <c r="C20" s="129" t="s">
        <v>31</v>
      </c>
      <c r="D20" s="129"/>
      <c r="E20" s="130"/>
      <c r="F20" s="131">
        <v>332</v>
      </c>
      <c r="G20" s="20">
        <v>2</v>
      </c>
      <c r="J20" s="12"/>
      <c r="K20" s="13">
        <f t="shared" si="3"/>
        <v>19</v>
      </c>
      <c r="L20" s="10">
        <v>2</v>
      </c>
      <c r="M20" s="26"/>
      <c r="N20" s="26"/>
      <c r="O20" s="12"/>
      <c r="P20" s="87">
        <f t="shared" si="4"/>
        <v>19</v>
      </c>
      <c r="Q20" s="10">
        <v>8</v>
      </c>
      <c r="R20" s="49"/>
      <c r="S20" s="49"/>
      <c r="T20" s="12"/>
      <c r="U20" s="41">
        <f t="shared" si="6"/>
        <v>13</v>
      </c>
      <c r="V20" s="182">
        <f t="shared" si="5"/>
        <v>51</v>
      </c>
      <c r="W20" s="174">
        <f t="shared" si="2"/>
        <v>3</v>
      </c>
      <c r="X20" s="21" t="str">
        <f>$B20</f>
        <v>Fernando Perez</v>
      </c>
      <c r="Y20" s="21" t="str">
        <f>$C20</f>
        <v>Rocket Roller Race</v>
      </c>
    </row>
    <row r="21" spans="1:25" ht="20.25" customHeight="1">
      <c r="A21" s="54">
        <f t="shared" si="0"/>
        <v>12</v>
      </c>
      <c r="B21" s="129" t="s">
        <v>182</v>
      </c>
      <c r="C21" s="129" t="s">
        <v>71</v>
      </c>
      <c r="D21" s="129" t="s">
        <v>24</v>
      </c>
      <c r="E21" s="130" t="s">
        <v>39</v>
      </c>
      <c r="F21" s="131">
        <v>500</v>
      </c>
      <c r="G21" s="20">
        <v>4</v>
      </c>
      <c r="J21" s="12"/>
      <c r="K21" s="13">
        <f t="shared" si="3"/>
        <v>17</v>
      </c>
      <c r="L21" s="10">
        <v>9</v>
      </c>
      <c r="M21" s="26"/>
      <c r="N21" s="26"/>
      <c r="O21" s="12"/>
      <c r="P21" s="87">
        <f t="shared" si="4"/>
        <v>12</v>
      </c>
      <c r="Q21" s="10">
        <v>4</v>
      </c>
      <c r="R21" s="49"/>
      <c r="S21" s="49"/>
      <c r="T21" s="12"/>
      <c r="U21" s="41">
        <f t="shared" si="6"/>
        <v>17</v>
      </c>
      <c r="V21" s="109">
        <f t="shared" si="5"/>
        <v>46</v>
      </c>
      <c r="W21" s="34">
        <f t="shared" si="2"/>
        <v>5</v>
      </c>
      <c r="X21" s="21" t="str">
        <f>$B21</f>
        <v>Guillermo Castillo</v>
      </c>
      <c r="Y21" s="21" t="str">
        <f>$C21</f>
        <v>Fenix</v>
      </c>
    </row>
    <row r="22" spans="1:23" ht="20.25" customHeight="1">
      <c r="A22" s="54">
        <f t="shared" si="0"/>
        <v>13</v>
      </c>
      <c r="B22" s="132" t="s">
        <v>261</v>
      </c>
      <c r="C22" s="132" t="s">
        <v>228</v>
      </c>
      <c r="D22" s="49"/>
      <c r="E22" s="49"/>
      <c r="F22" s="41">
        <v>172</v>
      </c>
      <c r="G22" s="20">
        <v>14</v>
      </c>
      <c r="J22" s="12"/>
      <c r="K22" s="13">
        <f t="shared" si="3"/>
        <v>7</v>
      </c>
      <c r="L22" s="10">
        <v>12</v>
      </c>
      <c r="M22" s="26"/>
      <c r="N22" s="26"/>
      <c r="O22" s="12"/>
      <c r="P22" s="87">
        <f t="shared" si="4"/>
        <v>9</v>
      </c>
      <c r="Q22" s="10">
        <v>10</v>
      </c>
      <c r="R22" s="49"/>
      <c r="S22" s="49"/>
      <c r="T22" s="12"/>
      <c r="U22" s="41">
        <f t="shared" si="6"/>
        <v>11</v>
      </c>
      <c r="V22" s="109">
        <f aca="true" t="shared" si="7" ref="V22:V30">K22+P22+U22</f>
        <v>27</v>
      </c>
      <c r="W22" s="34">
        <f aca="true" t="shared" si="8" ref="W22:W30">IF(V22=0,0,RANK(V22,$V$10:$V$31,0))</f>
        <v>12</v>
      </c>
    </row>
    <row r="23" spans="1:23" ht="20.25" customHeight="1">
      <c r="A23" s="54">
        <f t="shared" si="0"/>
        <v>14</v>
      </c>
      <c r="B23" s="132" t="s">
        <v>345</v>
      </c>
      <c r="C23" s="132" t="s">
        <v>341</v>
      </c>
      <c r="D23" s="49"/>
      <c r="E23" s="49"/>
      <c r="F23" s="41">
        <v>677</v>
      </c>
      <c r="G23" s="20">
        <v>19</v>
      </c>
      <c r="J23" s="12"/>
      <c r="K23" s="13">
        <f t="shared" si="3"/>
        <v>2</v>
      </c>
      <c r="L23" s="10">
        <v>18</v>
      </c>
      <c r="M23" s="26"/>
      <c r="N23" s="26"/>
      <c r="O23" s="12"/>
      <c r="P23" s="87">
        <f t="shared" si="4"/>
        <v>3</v>
      </c>
      <c r="Q23" s="10">
        <v>17</v>
      </c>
      <c r="R23" s="49"/>
      <c r="S23" s="49"/>
      <c r="T23" s="12"/>
      <c r="U23" s="41">
        <f t="shared" si="6"/>
        <v>4</v>
      </c>
      <c r="V23" s="109">
        <f t="shared" si="7"/>
        <v>9</v>
      </c>
      <c r="W23" s="34">
        <f t="shared" si="8"/>
        <v>19</v>
      </c>
    </row>
    <row r="24" spans="1:25" ht="20.25" customHeight="1">
      <c r="A24" s="54">
        <f t="shared" si="0"/>
        <v>15</v>
      </c>
      <c r="B24" s="129" t="s">
        <v>164</v>
      </c>
      <c r="C24" s="129" t="s">
        <v>81</v>
      </c>
      <c r="D24" s="129"/>
      <c r="E24" s="130"/>
      <c r="F24" s="131">
        <v>760</v>
      </c>
      <c r="G24" s="20">
        <v>8</v>
      </c>
      <c r="J24" s="12"/>
      <c r="K24" s="13">
        <f t="shared" si="3"/>
        <v>13</v>
      </c>
      <c r="L24" s="10">
        <v>16</v>
      </c>
      <c r="M24" s="26"/>
      <c r="N24" s="26"/>
      <c r="O24" s="12"/>
      <c r="P24" s="87">
        <f t="shared" si="4"/>
        <v>5</v>
      </c>
      <c r="Q24" s="10">
        <v>19</v>
      </c>
      <c r="R24" s="49"/>
      <c r="S24" s="49"/>
      <c r="T24" s="12"/>
      <c r="U24" s="41">
        <f aca="true" t="shared" si="9" ref="U24:U29">IF(Q24=0,0,$F$7+1-Q24)</f>
        <v>2</v>
      </c>
      <c r="V24" s="109">
        <f t="shared" si="7"/>
        <v>20</v>
      </c>
      <c r="W24" s="34">
        <f t="shared" si="8"/>
        <v>15</v>
      </c>
      <c r="X24" s="21" t="str">
        <f>$B24</f>
        <v>Rodrigo Porta</v>
      </c>
      <c r="Y24" s="21" t="str">
        <f>$C24</f>
        <v>Crescente Errazuriz</v>
      </c>
    </row>
    <row r="25" spans="1:25" ht="20.25" customHeight="1">
      <c r="A25" s="54">
        <f t="shared" si="0"/>
        <v>16</v>
      </c>
      <c r="B25" s="129" t="s">
        <v>181</v>
      </c>
      <c r="C25" s="129" t="s">
        <v>169</v>
      </c>
      <c r="D25" s="129"/>
      <c r="E25" s="130"/>
      <c r="F25" s="131">
        <v>826</v>
      </c>
      <c r="G25" s="20">
        <v>5</v>
      </c>
      <c r="J25" s="12"/>
      <c r="K25" s="13">
        <f t="shared" si="3"/>
        <v>16</v>
      </c>
      <c r="L25" s="10">
        <v>8</v>
      </c>
      <c r="M25" s="26"/>
      <c r="N25" s="26"/>
      <c r="O25" s="12"/>
      <c r="P25" s="87">
        <f t="shared" si="4"/>
        <v>13</v>
      </c>
      <c r="Q25" s="10">
        <v>2</v>
      </c>
      <c r="R25" s="49"/>
      <c r="S25" s="49"/>
      <c r="T25" s="12"/>
      <c r="U25" s="41">
        <f t="shared" si="9"/>
        <v>19</v>
      </c>
      <c r="V25" s="109">
        <f t="shared" si="7"/>
        <v>48</v>
      </c>
      <c r="W25" s="34">
        <f t="shared" si="8"/>
        <v>4</v>
      </c>
      <c r="X25" s="21" t="str">
        <f>$B25</f>
        <v>Maximo Viñales</v>
      </c>
      <c r="Y25" s="21" t="str">
        <f>$C25</f>
        <v>RPA</v>
      </c>
    </row>
    <row r="26" spans="1:25" ht="20.25" customHeight="1">
      <c r="A26" s="54">
        <f t="shared" si="0"/>
        <v>17</v>
      </c>
      <c r="B26" s="129" t="s">
        <v>183</v>
      </c>
      <c r="C26" s="129" t="s">
        <v>165</v>
      </c>
      <c r="D26" s="129"/>
      <c r="E26" s="130"/>
      <c r="F26" s="131">
        <v>852</v>
      </c>
      <c r="G26" s="20">
        <v>9</v>
      </c>
      <c r="J26" s="12"/>
      <c r="K26" s="13">
        <f t="shared" si="3"/>
        <v>12</v>
      </c>
      <c r="L26" s="10">
        <v>11</v>
      </c>
      <c r="M26" s="26"/>
      <c r="N26" s="26"/>
      <c r="O26" s="12"/>
      <c r="P26" s="87">
        <f aca="true" t="shared" si="10" ref="P26:P31">IF(L26=0,0,$F$7+1-L26)</f>
        <v>10</v>
      </c>
      <c r="Q26" s="10">
        <v>6</v>
      </c>
      <c r="R26" s="49"/>
      <c r="S26" s="49"/>
      <c r="T26" s="11"/>
      <c r="U26" s="41">
        <f t="shared" si="9"/>
        <v>15</v>
      </c>
      <c r="V26" s="109">
        <f t="shared" si="7"/>
        <v>37</v>
      </c>
      <c r="W26" s="34">
        <f t="shared" si="8"/>
        <v>8</v>
      </c>
      <c r="X26" s="21" t="str">
        <f>$B26</f>
        <v>Luciano Rojas</v>
      </c>
      <c r="Y26" s="21" t="str">
        <f>$C26</f>
        <v>Uzi Roller</v>
      </c>
    </row>
    <row r="27" spans="1:23" ht="20.25" customHeight="1">
      <c r="A27" s="54">
        <f t="shared" si="0"/>
        <v>18</v>
      </c>
      <c r="B27" s="132" t="s">
        <v>260</v>
      </c>
      <c r="C27" s="132" t="s">
        <v>134</v>
      </c>
      <c r="D27" s="49"/>
      <c r="E27" s="49"/>
      <c r="F27" s="41">
        <v>970</v>
      </c>
      <c r="G27" s="20">
        <v>10</v>
      </c>
      <c r="J27" s="12"/>
      <c r="K27" s="13">
        <f t="shared" si="3"/>
        <v>11</v>
      </c>
      <c r="L27" s="10">
        <v>7</v>
      </c>
      <c r="M27" s="26"/>
      <c r="N27" s="26"/>
      <c r="O27" s="12"/>
      <c r="P27" s="87">
        <f t="shared" si="10"/>
        <v>14</v>
      </c>
      <c r="Q27" s="22">
        <v>18</v>
      </c>
      <c r="R27" s="90"/>
      <c r="S27" s="90"/>
      <c r="T27" s="23"/>
      <c r="U27" s="92">
        <f t="shared" si="9"/>
        <v>3</v>
      </c>
      <c r="V27" s="109">
        <f t="shared" si="7"/>
        <v>28</v>
      </c>
      <c r="W27" s="34">
        <f t="shared" si="8"/>
        <v>11</v>
      </c>
    </row>
    <row r="28" spans="1:23" ht="20.25" customHeight="1">
      <c r="A28" s="54">
        <f t="shared" si="0"/>
        <v>19</v>
      </c>
      <c r="B28" s="132" t="s">
        <v>314</v>
      </c>
      <c r="C28" s="132" t="s">
        <v>134</v>
      </c>
      <c r="D28" s="49"/>
      <c r="E28" s="49"/>
      <c r="F28" s="41">
        <v>972</v>
      </c>
      <c r="G28" s="20">
        <v>16</v>
      </c>
      <c r="J28" s="12"/>
      <c r="K28" s="13">
        <f t="shared" si="3"/>
        <v>5</v>
      </c>
      <c r="L28" s="10">
        <v>15</v>
      </c>
      <c r="M28" s="26"/>
      <c r="N28" s="26"/>
      <c r="O28" s="12"/>
      <c r="P28" s="87">
        <f t="shared" si="10"/>
        <v>6</v>
      </c>
      <c r="Q28" s="22">
        <v>16</v>
      </c>
      <c r="R28" s="90"/>
      <c r="S28" s="90"/>
      <c r="T28" s="23"/>
      <c r="U28" s="92">
        <f t="shared" si="9"/>
        <v>5</v>
      </c>
      <c r="V28" s="109">
        <f t="shared" si="7"/>
        <v>16</v>
      </c>
      <c r="W28" s="34">
        <f t="shared" si="8"/>
        <v>16</v>
      </c>
    </row>
    <row r="29" spans="1:23" ht="20.25" customHeight="1">
      <c r="A29" s="54">
        <f t="shared" si="0"/>
        <v>20</v>
      </c>
      <c r="B29" s="132" t="s">
        <v>379</v>
      </c>
      <c r="C29" s="132" t="s">
        <v>134</v>
      </c>
      <c r="D29" s="49"/>
      <c r="E29" s="49"/>
      <c r="F29" s="41">
        <v>965</v>
      </c>
      <c r="G29" s="20">
        <v>18</v>
      </c>
      <c r="J29" s="12"/>
      <c r="K29" s="13">
        <f t="shared" si="3"/>
        <v>3</v>
      </c>
      <c r="L29" s="10">
        <v>19</v>
      </c>
      <c r="M29" s="26"/>
      <c r="N29" s="26"/>
      <c r="O29" s="12"/>
      <c r="P29" s="87">
        <f t="shared" si="10"/>
        <v>2</v>
      </c>
      <c r="Q29" s="22">
        <v>14</v>
      </c>
      <c r="R29" s="90"/>
      <c r="S29" s="90"/>
      <c r="T29" s="23"/>
      <c r="U29" s="92">
        <f t="shared" si="9"/>
        <v>7</v>
      </c>
      <c r="V29" s="109">
        <f t="shared" si="7"/>
        <v>12</v>
      </c>
      <c r="W29" s="34">
        <f t="shared" si="8"/>
        <v>18</v>
      </c>
    </row>
    <row r="30" spans="1:23" ht="20.25" customHeight="1">
      <c r="A30" s="54"/>
      <c r="B30" s="132"/>
      <c r="C30" s="132"/>
      <c r="D30" s="49"/>
      <c r="E30" s="49"/>
      <c r="F30" s="41"/>
      <c r="G30" s="20"/>
      <c r="J30" s="12"/>
      <c r="K30" s="13"/>
      <c r="L30" s="10"/>
      <c r="M30" s="26"/>
      <c r="N30" s="26"/>
      <c r="O30" s="12"/>
      <c r="P30" s="87">
        <f t="shared" si="10"/>
        <v>0</v>
      </c>
      <c r="Q30" s="22"/>
      <c r="R30" s="90"/>
      <c r="S30" s="90"/>
      <c r="T30" s="23"/>
      <c r="U30" s="92"/>
      <c r="V30" s="109">
        <f t="shared" si="7"/>
        <v>0</v>
      </c>
      <c r="W30" s="34">
        <f t="shared" si="8"/>
        <v>0</v>
      </c>
    </row>
    <row r="31" spans="1:25" ht="20.25" customHeight="1" thickBot="1">
      <c r="A31" s="50">
        <f>IF(B31&gt;0,A27+1,"")</f>
      </c>
      <c r="B31" s="152"/>
      <c r="C31" s="152"/>
      <c r="D31" s="83"/>
      <c r="E31" s="83"/>
      <c r="F31" s="88"/>
      <c r="G31" s="20"/>
      <c r="J31" s="12"/>
      <c r="K31" s="13">
        <f>IF(G31=0,0,$F$7+1-G31)</f>
        <v>0</v>
      </c>
      <c r="L31" s="10"/>
      <c r="M31" s="26"/>
      <c r="N31" s="26"/>
      <c r="O31" s="12"/>
      <c r="P31" s="87">
        <f t="shared" si="10"/>
        <v>0</v>
      </c>
      <c r="Q31" s="30"/>
      <c r="R31" s="83"/>
      <c r="S31" s="83"/>
      <c r="T31" s="19"/>
      <c r="U31" s="88"/>
      <c r="V31" s="109">
        <f>K31+P31+U31</f>
        <v>0</v>
      </c>
      <c r="W31" s="34">
        <f>IF(V31=0,0,RANK(V31,$V$10:$V$31,0))</f>
        <v>0</v>
      </c>
      <c r="X31" s="21" t="e">
        <f>#REF!</f>
        <v>#REF!</v>
      </c>
      <c r="Y31" s="21" t="e">
        <f>#REF!</f>
        <v>#REF!</v>
      </c>
    </row>
    <row r="32" spans="7:23" ht="12.75">
      <c r="G32" s="74"/>
      <c r="H32" s="24"/>
      <c r="I32" s="24"/>
      <c r="J32" s="24"/>
      <c r="K32" s="75"/>
      <c r="L32" s="86"/>
      <c r="M32" s="26"/>
      <c r="N32" s="26"/>
      <c r="O32" s="26"/>
      <c r="P32" s="26"/>
      <c r="Q32" s="28"/>
      <c r="R32" s="26"/>
      <c r="S32" s="26"/>
      <c r="T32" s="26"/>
      <c r="U32" s="76"/>
      <c r="V32" s="26"/>
      <c r="W32" s="26"/>
    </row>
    <row r="33" spans="2:23" ht="12.75">
      <c r="B33" s="21" t="s">
        <v>5</v>
      </c>
      <c r="G33" s="28"/>
      <c r="H33" s="26"/>
      <c r="I33" s="26"/>
      <c r="J33" s="26"/>
      <c r="K33" s="76"/>
      <c r="L33" s="26"/>
      <c r="M33" s="26"/>
      <c r="N33" s="26"/>
      <c r="O33" s="26"/>
      <c r="P33" s="26"/>
      <c r="Q33" s="28"/>
      <c r="R33" s="26"/>
      <c r="S33" s="26"/>
      <c r="T33" s="26"/>
      <c r="U33" s="76"/>
      <c r="V33" s="26"/>
      <c r="W33" s="26"/>
    </row>
    <row r="34" spans="7:23" ht="12.75">
      <c r="G34" s="28"/>
      <c r="H34" s="26"/>
      <c r="I34" s="26"/>
      <c r="J34" s="26"/>
      <c r="K34" s="76"/>
      <c r="L34" s="26"/>
      <c r="M34" s="26"/>
      <c r="N34" s="26"/>
      <c r="O34" s="26"/>
      <c r="P34" s="26"/>
      <c r="Q34" s="28"/>
      <c r="R34" s="26"/>
      <c r="S34" s="26"/>
      <c r="T34" s="26"/>
      <c r="U34" s="76"/>
      <c r="V34" s="26"/>
      <c r="W34" s="26"/>
    </row>
    <row r="35" spans="2:23" ht="13.5" thickBot="1">
      <c r="B35" s="21" t="s">
        <v>6</v>
      </c>
      <c r="G35" s="77"/>
      <c r="H35" s="31"/>
      <c r="I35" s="31"/>
      <c r="J35" s="31"/>
      <c r="K35" s="78"/>
      <c r="L35" s="31"/>
      <c r="M35" s="31"/>
      <c r="N35" s="31"/>
      <c r="O35" s="31"/>
      <c r="P35" s="31"/>
      <c r="Q35" s="77"/>
      <c r="R35" s="31"/>
      <c r="S35" s="31"/>
      <c r="T35" s="31"/>
      <c r="U35" s="78"/>
      <c r="V35" s="26"/>
      <c r="W35" s="26"/>
    </row>
    <row r="36" spans="22:23" ht="12.75">
      <c r="V36" s="26"/>
      <c r="W36" s="26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showZeros="0" zoomScaleSheetLayoutView="100" zoomScalePageLayoutView="0" workbookViewId="0" topLeftCell="A7">
      <selection activeCell="O15" sqref="O15"/>
    </sheetView>
  </sheetViews>
  <sheetFormatPr defaultColWidth="9.140625" defaultRowHeight="12.75"/>
  <cols>
    <col min="1" max="1" width="3.28125" style="21" customWidth="1"/>
    <col min="2" max="2" width="25.421875" style="21" bestFit="1" customWidth="1"/>
    <col min="3" max="3" width="21.57421875" style="21" bestFit="1" customWidth="1"/>
    <col min="4" max="4" width="21.57421875" style="21" hidden="1" customWidth="1"/>
    <col min="5" max="5" width="4.421875" style="21" hidden="1" customWidth="1"/>
    <col min="6" max="7" width="9.140625" style="21" customWidth="1"/>
    <col min="8" max="9" width="0" style="21" hidden="1" customWidth="1"/>
    <col min="10" max="12" width="9.140625" style="21" customWidth="1"/>
    <col min="13" max="14" width="0" style="21" hidden="1" customWidth="1"/>
    <col min="15" max="17" width="9.140625" style="21" customWidth="1"/>
    <col min="18" max="19" width="0" style="21" hidden="1" customWidth="1"/>
    <col min="20" max="23" width="9.140625" style="21" customWidth="1"/>
    <col min="24" max="25" width="0" style="21" hidden="1" customWidth="1"/>
    <col min="26" max="16384" width="9.140625" style="21" customWidth="1"/>
  </cols>
  <sheetData>
    <row r="1" ht="15" customHeight="1"/>
    <row r="2" spans="1:17" ht="20.25">
      <c r="A2" s="199" t="s">
        <v>386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20.25">
      <c r="A3" s="199" t="s">
        <v>387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5" ht="15">
      <c r="A5" s="63" t="s">
        <v>16</v>
      </c>
    </row>
    <row r="6" ht="15.75" thickBot="1">
      <c r="A6" s="63"/>
    </row>
    <row r="7" spans="3:21" ht="13.5" thickBot="1">
      <c r="C7" s="64" t="s">
        <v>8</v>
      </c>
      <c r="D7" s="65"/>
      <c r="E7" s="65"/>
      <c r="F7" s="125">
        <f>COUNTA(B10:B22)</f>
        <v>11</v>
      </c>
      <c r="G7" s="64" t="s">
        <v>11</v>
      </c>
      <c r="J7" s="208"/>
      <c r="K7" s="209"/>
      <c r="L7" s="64" t="s">
        <v>11</v>
      </c>
      <c r="O7" s="200"/>
      <c r="P7" s="201"/>
      <c r="Q7" s="64" t="s">
        <v>11</v>
      </c>
      <c r="T7" s="208"/>
      <c r="U7" s="209"/>
    </row>
    <row r="8" spans="7:23" ht="29.25" customHeight="1" thickBot="1">
      <c r="G8" s="205" t="s">
        <v>376</v>
      </c>
      <c r="H8" s="206"/>
      <c r="I8" s="206"/>
      <c r="J8" s="206"/>
      <c r="K8" s="207"/>
      <c r="L8" s="211" t="s">
        <v>388</v>
      </c>
      <c r="M8" s="211"/>
      <c r="N8" s="211"/>
      <c r="O8" s="211"/>
      <c r="P8" s="212"/>
      <c r="Q8" s="211" t="s">
        <v>380</v>
      </c>
      <c r="R8" s="211"/>
      <c r="S8" s="211"/>
      <c r="T8" s="211"/>
      <c r="U8" s="212"/>
      <c r="V8" s="26"/>
      <c r="W8" s="26"/>
    </row>
    <row r="9" spans="1:27" s="60" customFormat="1" ht="13.5" thickBot="1">
      <c r="A9" s="66"/>
      <c r="B9" s="67" t="s">
        <v>0</v>
      </c>
      <c r="C9" s="68" t="s">
        <v>18</v>
      </c>
      <c r="D9" s="69"/>
      <c r="E9" s="69" t="s">
        <v>36</v>
      </c>
      <c r="F9" s="70" t="s">
        <v>1</v>
      </c>
      <c r="G9" s="59" t="s">
        <v>2</v>
      </c>
      <c r="J9" s="61" t="s">
        <v>3</v>
      </c>
      <c r="K9" s="62" t="s">
        <v>4</v>
      </c>
      <c r="L9" s="106" t="s">
        <v>2</v>
      </c>
      <c r="O9" s="61" t="s">
        <v>3</v>
      </c>
      <c r="P9" s="107" t="s">
        <v>4</v>
      </c>
      <c r="Q9" s="59" t="s">
        <v>2</v>
      </c>
      <c r="T9" s="61" t="s">
        <v>3</v>
      </c>
      <c r="U9" s="62" t="s">
        <v>4</v>
      </c>
      <c r="V9" s="71" t="s">
        <v>7</v>
      </c>
      <c r="W9" s="72" t="s">
        <v>2</v>
      </c>
      <c r="AA9" s="21"/>
    </row>
    <row r="10" spans="1:25" ht="22.5" customHeight="1">
      <c r="A10" s="49">
        <f aca="true" t="shared" si="0" ref="A10:A20">IF(B10&gt;0,A9+1,"")</f>
        <v>1</v>
      </c>
      <c r="B10" s="132" t="s">
        <v>347</v>
      </c>
      <c r="C10" s="132" t="s">
        <v>346</v>
      </c>
      <c r="D10" s="49"/>
      <c r="E10" s="130"/>
      <c r="F10" s="11">
        <v>79</v>
      </c>
      <c r="G10" s="32">
        <v>8</v>
      </c>
      <c r="J10" s="40"/>
      <c r="K10" s="13">
        <f aca="true" t="shared" si="1" ref="K10:K20">IF(G10=0,0,$F$7+1-G10)</f>
        <v>4</v>
      </c>
      <c r="L10" s="32">
        <v>9</v>
      </c>
      <c r="O10" s="9"/>
      <c r="P10" s="13">
        <f aca="true" t="shared" si="2" ref="P10:P20">IF(L10=0,0,$F$7+1-L10)</f>
        <v>3</v>
      </c>
      <c r="Q10" s="8">
        <v>7</v>
      </c>
      <c r="T10" s="40"/>
      <c r="U10" s="13">
        <f aca="true" t="shared" si="3" ref="U10:U20">IF(Q10=0,0,$F$7+1-Q10)</f>
        <v>5</v>
      </c>
      <c r="V10" s="35">
        <f aca="true" t="shared" si="4" ref="V10:V22">K10+P10+U10</f>
        <v>12</v>
      </c>
      <c r="W10" s="35">
        <f aca="true" t="shared" si="5" ref="W10:W22">IF(V10=0,0,RANK(V10,$V$10:$V$22,0))</f>
        <v>8</v>
      </c>
      <c r="X10" s="21" t="str">
        <f>$B10</f>
        <v>Montserrat Hermosilla</v>
      </c>
      <c r="Y10" s="21" t="str">
        <f>$C10</f>
        <v>Queen Race</v>
      </c>
    </row>
    <row r="11" spans="1:25" ht="22.5" customHeight="1">
      <c r="A11" s="49">
        <f t="shared" si="0"/>
        <v>2</v>
      </c>
      <c r="B11" s="129" t="s">
        <v>327</v>
      </c>
      <c r="C11" s="129" t="s">
        <v>25</v>
      </c>
      <c r="D11" s="129"/>
      <c r="E11" s="130"/>
      <c r="F11" s="130">
        <v>132</v>
      </c>
      <c r="G11" s="20">
        <v>7</v>
      </c>
      <c r="J11" s="12"/>
      <c r="K11" s="13">
        <f t="shared" si="1"/>
        <v>5</v>
      </c>
      <c r="L11" s="20">
        <v>8</v>
      </c>
      <c r="O11" s="12"/>
      <c r="P11" s="13">
        <f t="shared" si="2"/>
        <v>4</v>
      </c>
      <c r="Q11" s="10">
        <v>8</v>
      </c>
      <c r="T11" s="12"/>
      <c r="U11" s="13">
        <f t="shared" si="3"/>
        <v>4</v>
      </c>
      <c r="V11" s="35">
        <f t="shared" si="4"/>
        <v>13</v>
      </c>
      <c r="W11" s="35">
        <f t="shared" si="5"/>
        <v>7</v>
      </c>
      <c r="X11" s="21" t="str">
        <f>$B11</f>
        <v>Maura Aguilera</v>
      </c>
      <c r="Y11" s="21" t="str">
        <f>$C11</f>
        <v>Escuela Nacional</v>
      </c>
    </row>
    <row r="12" spans="1:25" ht="22.5" customHeight="1">
      <c r="A12" s="49">
        <f t="shared" si="0"/>
        <v>3</v>
      </c>
      <c r="B12" s="129" t="s">
        <v>178</v>
      </c>
      <c r="C12" s="129" t="s">
        <v>23</v>
      </c>
      <c r="D12" s="129"/>
      <c r="E12" s="130"/>
      <c r="F12" s="130">
        <v>246</v>
      </c>
      <c r="G12" s="20">
        <v>2</v>
      </c>
      <c r="J12" s="12"/>
      <c r="K12" s="13">
        <f t="shared" si="1"/>
        <v>10</v>
      </c>
      <c r="L12" s="20">
        <v>1</v>
      </c>
      <c r="O12" s="12">
        <v>33.15</v>
      </c>
      <c r="P12" s="13">
        <f t="shared" si="2"/>
        <v>11</v>
      </c>
      <c r="Q12" s="10">
        <v>1</v>
      </c>
      <c r="T12" s="11" t="s">
        <v>390</v>
      </c>
      <c r="U12" s="13">
        <f t="shared" si="3"/>
        <v>11</v>
      </c>
      <c r="V12" s="173">
        <f t="shared" si="4"/>
        <v>32</v>
      </c>
      <c r="W12" s="173">
        <f t="shared" si="5"/>
        <v>1</v>
      </c>
      <c r="X12" s="21" t="str">
        <f>$B12</f>
        <v>Javiera Sandoval</v>
      </c>
      <c r="Y12" s="21" t="str">
        <f>$C12</f>
        <v>Colo Colo</v>
      </c>
    </row>
    <row r="13" spans="1:23" ht="22.5" customHeight="1">
      <c r="A13" s="49">
        <f t="shared" si="0"/>
        <v>4</v>
      </c>
      <c r="B13" s="129" t="s">
        <v>302</v>
      </c>
      <c r="C13" s="129" t="s">
        <v>98</v>
      </c>
      <c r="D13" s="129"/>
      <c r="E13" s="130"/>
      <c r="F13" s="130">
        <v>260</v>
      </c>
      <c r="G13" s="20">
        <v>5</v>
      </c>
      <c r="J13" s="12"/>
      <c r="K13" s="13">
        <f t="shared" si="1"/>
        <v>7</v>
      </c>
      <c r="L13" s="20">
        <v>3</v>
      </c>
      <c r="O13" s="12"/>
      <c r="P13" s="13">
        <f t="shared" si="2"/>
        <v>9</v>
      </c>
      <c r="Q13" s="10">
        <v>5</v>
      </c>
      <c r="T13" s="11"/>
      <c r="U13" s="13">
        <f t="shared" si="3"/>
        <v>7</v>
      </c>
      <c r="V13" s="35">
        <f t="shared" si="4"/>
        <v>23</v>
      </c>
      <c r="W13" s="35">
        <f t="shared" si="5"/>
        <v>5</v>
      </c>
    </row>
    <row r="14" spans="1:25" ht="22.5" customHeight="1">
      <c r="A14" s="49">
        <f t="shared" si="0"/>
        <v>5</v>
      </c>
      <c r="B14" s="129" t="s">
        <v>180</v>
      </c>
      <c r="C14" s="129" t="s">
        <v>98</v>
      </c>
      <c r="D14" s="129"/>
      <c r="E14" s="130"/>
      <c r="F14" s="130">
        <v>261</v>
      </c>
      <c r="G14" s="20">
        <v>10</v>
      </c>
      <c r="J14" s="12"/>
      <c r="K14" s="13">
        <f t="shared" si="1"/>
        <v>2</v>
      </c>
      <c r="L14" s="20">
        <v>7</v>
      </c>
      <c r="O14" s="11"/>
      <c r="P14" s="13">
        <f t="shared" si="2"/>
        <v>5</v>
      </c>
      <c r="Q14" s="10">
        <v>9</v>
      </c>
      <c r="T14" s="11"/>
      <c r="U14" s="13">
        <f t="shared" si="3"/>
        <v>3</v>
      </c>
      <c r="V14" s="35">
        <f t="shared" si="4"/>
        <v>10</v>
      </c>
      <c r="W14" s="35">
        <f t="shared" si="5"/>
        <v>9</v>
      </c>
      <c r="X14" s="21" t="str">
        <f>$B14</f>
        <v>Isidora Aravena</v>
      </c>
      <c r="Y14" s="21" t="str">
        <f>$C14</f>
        <v>Boosted</v>
      </c>
    </row>
    <row r="15" spans="1:25" ht="22.5" customHeight="1">
      <c r="A15" s="49">
        <f t="shared" si="0"/>
        <v>6</v>
      </c>
      <c r="B15" s="129" t="s">
        <v>242</v>
      </c>
      <c r="C15" s="129" t="s">
        <v>136</v>
      </c>
      <c r="D15" s="129"/>
      <c r="E15" s="130"/>
      <c r="F15" s="130">
        <v>586</v>
      </c>
      <c r="G15" s="20">
        <v>1</v>
      </c>
      <c r="J15" s="12" t="s">
        <v>389</v>
      </c>
      <c r="K15" s="13">
        <f t="shared" si="1"/>
        <v>11</v>
      </c>
      <c r="L15" s="20">
        <v>4</v>
      </c>
      <c r="O15" s="12"/>
      <c r="P15" s="13">
        <f t="shared" si="2"/>
        <v>8</v>
      </c>
      <c r="Q15" s="10">
        <v>6</v>
      </c>
      <c r="T15" s="12"/>
      <c r="U15" s="13">
        <f t="shared" si="3"/>
        <v>6</v>
      </c>
      <c r="V15" s="173">
        <f t="shared" si="4"/>
        <v>25</v>
      </c>
      <c r="W15" s="173">
        <f t="shared" si="5"/>
        <v>3</v>
      </c>
      <c r="X15" s="21" t="str">
        <f>$B15</f>
        <v>Martina Zoro</v>
      </c>
      <c r="Y15" s="21" t="str">
        <f>$C15</f>
        <v>Deportivo Quilpue</v>
      </c>
    </row>
    <row r="16" spans="1:25" ht="22.5" customHeight="1">
      <c r="A16" s="49">
        <f t="shared" si="0"/>
        <v>7</v>
      </c>
      <c r="B16" s="132" t="s">
        <v>299</v>
      </c>
      <c r="C16" s="132" t="s">
        <v>190</v>
      </c>
      <c r="D16" s="49"/>
      <c r="E16" s="130"/>
      <c r="F16" s="11">
        <v>621</v>
      </c>
      <c r="G16" s="20">
        <v>9</v>
      </c>
      <c r="J16" s="12"/>
      <c r="K16" s="13">
        <f t="shared" si="1"/>
        <v>3</v>
      </c>
      <c r="L16" s="20"/>
      <c r="O16" s="11"/>
      <c r="P16" s="13">
        <f t="shared" si="2"/>
        <v>0</v>
      </c>
      <c r="Q16" s="10"/>
      <c r="T16" s="11"/>
      <c r="U16" s="13">
        <f t="shared" si="3"/>
        <v>0</v>
      </c>
      <c r="V16" s="35">
        <f t="shared" si="4"/>
        <v>3</v>
      </c>
      <c r="W16" s="35">
        <f t="shared" si="5"/>
        <v>11</v>
      </c>
      <c r="X16" s="21" t="str">
        <f>$B16</f>
        <v>Pia Candia</v>
      </c>
      <c r="Y16" s="21" t="str">
        <f>$C16</f>
        <v>Extreme Speed</v>
      </c>
    </row>
    <row r="17" spans="1:25" ht="22.5" customHeight="1">
      <c r="A17" s="49">
        <f t="shared" si="0"/>
        <v>8</v>
      </c>
      <c r="B17" s="132" t="s">
        <v>335</v>
      </c>
      <c r="C17" s="132" t="s">
        <v>170</v>
      </c>
      <c r="D17" s="49"/>
      <c r="E17" s="130"/>
      <c r="F17" s="11">
        <v>903</v>
      </c>
      <c r="G17" s="20">
        <v>11</v>
      </c>
      <c r="J17" s="12"/>
      <c r="K17" s="13">
        <f t="shared" si="1"/>
        <v>1</v>
      </c>
      <c r="L17" s="20">
        <v>10</v>
      </c>
      <c r="O17" s="11"/>
      <c r="P17" s="13">
        <f t="shared" si="2"/>
        <v>2</v>
      </c>
      <c r="Q17" s="10">
        <v>10</v>
      </c>
      <c r="T17" s="12"/>
      <c r="U17" s="13">
        <f t="shared" si="3"/>
        <v>2</v>
      </c>
      <c r="V17" s="35">
        <f t="shared" si="4"/>
        <v>5</v>
      </c>
      <c r="W17" s="35">
        <f t="shared" si="5"/>
        <v>10</v>
      </c>
      <c r="X17" s="21" t="str">
        <f>$B17</f>
        <v>Fernanda Hernandez</v>
      </c>
      <c r="Y17" s="21" t="str">
        <f>$C17</f>
        <v>Power Wheels</v>
      </c>
    </row>
    <row r="18" spans="1:23" ht="22.5" customHeight="1">
      <c r="A18" s="49">
        <f t="shared" si="0"/>
        <v>9</v>
      </c>
      <c r="B18" s="132" t="s">
        <v>311</v>
      </c>
      <c r="C18" s="132" t="s">
        <v>134</v>
      </c>
      <c r="D18" s="49"/>
      <c r="E18" s="130"/>
      <c r="F18" s="11">
        <v>964</v>
      </c>
      <c r="G18" s="20">
        <v>3</v>
      </c>
      <c r="J18" s="12"/>
      <c r="K18" s="13">
        <f t="shared" si="1"/>
        <v>9</v>
      </c>
      <c r="L18" s="20">
        <v>2</v>
      </c>
      <c r="O18" s="11"/>
      <c r="P18" s="13">
        <f t="shared" si="2"/>
        <v>10</v>
      </c>
      <c r="Q18" s="10">
        <v>3</v>
      </c>
      <c r="T18" s="12"/>
      <c r="U18" s="13">
        <f t="shared" si="3"/>
        <v>9</v>
      </c>
      <c r="V18" s="173">
        <f t="shared" si="4"/>
        <v>28</v>
      </c>
      <c r="W18" s="173">
        <f t="shared" si="5"/>
        <v>2</v>
      </c>
    </row>
    <row r="19" spans="1:25" ht="22.5" customHeight="1">
      <c r="A19" s="49">
        <f t="shared" si="0"/>
        <v>10</v>
      </c>
      <c r="B19" s="132" t="s">
        <v>312</v>
      </c>
      <c r="C19" s="132" t="s">
        <v>134</v>
      </c>
      <c r="D19" s="49"/>
      <c r="E19" s="130"/>
      <c r="F19" s="11">
        <v>965</v>
      </c>
      <c r="G19" s="20">
        <v>6</v>
      </c>
      <c r="J19" s="12"/>
      <c r="K19" s="13">
        <f t="shared" si="1"/>
        <v>6</v>
      </c>
      <c r="L19" s="20">
        <v>6</v>
      </c>
      <c r="O19" s="11"/>
      <c r="P19" s="13">
        <f t="shared" si="2"/>
        <v>6</v>
      </c>
      <c r="Q19" s="10">
        <v>4</v>
      </c>
      <c r="T19" s="12"/>
      <c r="U19" s="13">
        <f t="shared" si="3"/>
        <v>8</v>
      </c>
      <c r="V19" s="35">
        <f t="shared" si="4"/>
        <v>20</v>
      </c>
      <c r="W19" s="35">
        <f t="shared" si="5"/>
        <v>6</v>
      </c>
      <c r="X19" s="21" t="str">
        <f>$B19</f>
        <v>Catalina Moya</v>
      </c>
      <c r="Y19" s="21" t="str">
        <f>$C19</f>
        <v>Puente Alto</v>
      </c>
    </row>
    <row r="20" spans="1:25" ht="22.5" customHeight="1">
      <c r="A20" s="49">
        <f t="shared" si="0"/>
        <v>11</v>
      </c>
      <c r="B20" s="132" t="s">
        <v>310</v>
      </c>
      <c r="C20" s="132" t="s">
        <v>134</v>
      </c>
      <c r="D20" s="49"/>
      <c r="E20" s="130"/>
      <c r="F20" s="11">
        <v>970</v>
      </c>
      <c r="G20" s="20">
        <v>4</v>
      </c>
      <c r="J20" s="12"/>
      <c r="K20" s="13">
        <f t="shared" si="1"/>
        <v>8</v>
      </c>
      <c r="L20" s="20">
        <v>5</v>
      </c>
      <c r="O20" s="12"/>
      <c r="P20" s="13">
        <f t="shared" si="2"/>
        <v>7</v>
      </c>
      <c r="Q20" s="10">
        <v>2</v>
      </c>
      <c r="T20" s="11"/>
      <c r="U20" s="13">
        <f t="shared" si="3"/>
        <v>10</v>
      </c>
      <c r="V20" s="35">
        <f t="shared" si="4"/>
        <v>25</v>
      </c>
      <c r="W20" s="35">
        <v>4</v>
      </c>
      <c r="X20" s="21" t="str">
        <f>$B20</f>
        <v>Fernanda Gonzalez</v>
      </c>
      <c r="Y20" s="21" t="str">
        <f>$C20</f>
        <v>Puente Alto</v>
      </c>
    </row>
    <row r="21" spans="1:23" ht="22.5" customHeight="1">
      <c r="A21" s="49"/>
      <c r="B21" s="132"/>
      <c r="C21" s="132"/>
      <c r="D21" s="49"/>
      <c r="E21" s="130"/>
      <c r="F21" s="11"/>
      <c r="G21" s="20"/>
      <c r="J21" s="12"/>
      <c r="K21" s="13"/>
      <c r="L21" s="20"/>
      <c r="O21" s="12"/>
      <c r="P21" s="13"/>
      <c r="Q21" s="10"/>
      <c r="T21" s="11"/>
      <c r="U21" s="13"/>
      <c r="V21" s="35"/>
      <c r="W21" s="35"/>
    </row>
    <row r="22" spans="1:25" ht="22.5" customHeight="1" thickBot="1">
      <c r="A22" s="49">
        <f>IF(B22&gt;0,A20+1,"")</f>
      </c>
      <c r="B22" s="132"/>
      <c r="C22" s="132"/>
      <c r="D22" s="49"/>
      <c r="E22" s="130"/>
      <c r="F22" s="11"/>
      <c r="G22" s="20"/>
      <c r="J22" s="11"/>
      <c r="K22" s="13">
        <f>IF(G22=0,0,$F$7+1-G22)</f>
        <v>0</v>
      </c>
      <c r="L22" s="20"/>
      <c r="O22" s="11"/>
      <c r="P22" s="13">
        <f>IF(L22=0,0,$F$7+1-L22)</f>
        <v>0</v>
      </c>
      <c r="Q22" s="10"/>
      <c r="T22" s="11"/>
      <c r="U22" s="13">
        <f>IF(Q22=0,0,$F$7+1-Q22)</f>
        <v>0</v>
      </c>
      <c r="V22" s="34">
        <f t="shared" si="4"/>
        <v>0</v>
      </c>
      <c r="W22" s="34">
        <f t="shared" si="5"/>
        <v>0</v>
      </c>
      <c r="X22" s="21">
        <f>$B22</f>
        <v>0</v>
      </c>
      <c r="Y22" s="21">
        <f>$C22</f>
        <v>0</v>
      </c>
    </row>
    <row r="23" spans="7:23" ht="12.75">
      <c r="G23" s="74"/>
      <c r="H23" s="24"/>
      <c r="I23" s="24"/>
      <c r="J23" s="24"/>
      <c r="K23" s="75"/>
      <c r="L23" s="24"/>
      <c r="M23" s="24"/>
      <c r="N23" s="24"/>
      <c r="O23" s="24"/>
      <c r="P23" s="24"/>
      <c r="Q23" s="74"/>
      <c r="R23" s="24"/>
      <c r="S23" s="24"/>
      <c r="T23" s="24"/>
      <c r="U23" s="75"/>
      <c r="V23" s="26"/>
      <c r="W23" s="26"/>
    </row>
    <row r="24" spans="2:23" ht="12.75">
      <c r="B24" s="21" t="s">
        <v>5</v>
      </c>
      <c r="G24" s="28"/>
      <c r="H24" s="26"/>
      <c r="I24" s="26"/>
      <c r="J24" s="26"/>
      <c r="K24" s="76"/>
      <c r="L24" s="26"/>
      <c r="M24" s="26"/>
      <c r="N24" s="26"/>
      <c r="O24" s="26"/>
      <c r="P24" s="26"/>
      <c r="Q24" s="28"/>
      <c r="R24" s="26"/>
      <c r="S24" s="26"/>
      <c r="T24" s="26"/>
      <c r="U24" s="76"/>
      <c r="V24" s="26"/>
      <c r="W24" s="26"/>
    </row>
    <row r="25" spans="7:23" ht="12.75">
      <c r="G25" s="28"/>
      <c r="H25" s="26"/>
      <c r="I25" s="26"/>
      <c r="J25" s="26"/>
      <c r="K25" s="76"/>
      <c r="L25" s="26"/>
      <c r="M25" s="26"/>
      <c r="N25" s="26"/>
      <c r="O25" s="26"/>
      <c r="P25" s="26"/>
      <c r="Q25" s="28"/>
      <c r="R25" s="26"/>
      <c r="S25" s="26"/>
      <c r="T25" s="26"/>
      <c r="U25" s="76"/>
      <c r="V25" s="26"/>
      <c r="W25" s="26"/>
    </row>
    <row r="26" spans="2:23" ht="13.5" thickBot="1">
      <c r="B26" s="21" t="s">
        <v>6</v>
      </c>
      <c r="G26" s="77"/>
      <c r="H26" s="31"/>
      <c r="I26" s="31"/>
      <c r="J26" s="31"/>
      <c r="K26" s="78"/>
      <c r="L26" s="31"/>
      <c r="M26" s="31"/>
      <c r="N26" s="31"/>
      <c r="O26" s="31"/>
      <c r="P26" s="31"/>
      <c r="Q26" s="77"/>
      <c r="R26" s="31"/>
      <c r="S26" s="31"/>
      <c r="T26" s="31"/>
      <c r="U26" s="78"/>
      <c r="V26" s="26"/>
      <c r="W26" s="26"/>
    </row>
    <row r="27" spans="22:23" ht="12.75">
      <c r="V27" s="26"/>
      <c r="W27" s="26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Samuel Minzer Benavente</cp:lastModifiedBy>
  <cp:lastPrinted>2018-03-29T21:12:41Z</cp:lastPrinted>
  <dcterms:created xsi:type="dcterms:W3CDTF">1996-11-27T10:00:04Z</dcterms:created>
  <dcterms:modified xsi:type="dcterms:W3CDTF">2019-04-09T19:36:48Z</dcterms:modified>
  <cp:category/>
  <cp:version/>
  <cp:contentType/>
  <cp:contentStatus/>
</cp:coreProperties>
</file>