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789" activeTab="9"/>
  </bookViews>
  <sheets>
    <sheet name="adulto Damas" sheetId="1" r:id="rId1"/>
    <sheet name="juvenil damas" sheetId="2" r:id="rId2"/>
    <sheet name="Adulto Varones" sheetId="3" r:id="rId3"/>
    <sheet name="Juvenil Varones" sheetId="4" r:id="rId4"/>
    <sheet name="DAMAS PRE JUVENIL" sheetId="5" r:id="rId5"/>
    <sheet name="VARONES PRE JUVENIL" sheetId="6" r:id="rId6"/>
    <sheet name="3ºD" sheetId="7" r:id="rId7"/>
    <sheet name="3ºV" sheetId="8" r:id="rId8"/>
    <sheet name="4ºD" sheetId="9" r:id="rId9"/>
    <sheet name="4ºV" sheetId="10" r:id="rId10"/>
    <sheet name="Premiación Alta" sheetId="11" r:id="rId11"/>
  </sheets>
  <definedNames>
    <definedName name="_xlnm._FilterDatabase" localSheetId="1" hidden="1">'juvenil damas'!$A$9:$U$34</definedName>
    <definedName name="_xlnm._FilterDatabase" localSheetId="3" hidden="1">'Juvenil Varones'!$A$9:$U$35</definedName>
    <definedName name="_xlfn.COUNTIFS" hidden="1">#NAME?</definedName>
    <definedName name="_xlnm.Print_Area" localSheetId="1">'juvenil damas'!$A$1:$Q$34</definedName>
    <definedName name="_xlnm.Print_Area" localSheetId="10">'Premiación Alta'!$A$1:$G$39</definedName>
    <definedName name="_xlnm.Print_Titles" localSheetId="1">'juvenil damas'!$1:$9</definedName>
    <definedName name="_xlnm.Print_Titles" localSheetId="3">'Juvenil Varones'!$1:$8</definedName>
    <definedName name="_xlnm.Print_Titles" localSheetId="5">'VARONES PRE JUVENIL'!$1:$8</definedName>
  </definedNames>
  <calcPr fullCalcOnLoad="1"/>
</workbook>
</file>

<file path=xl/sharedStrings.xml><?xml version="1.0" encoding="utf-8"?>
<sst xmlns="http://schemas.openxmlformats.org/spreadsheetml/2006/main" count="941" uniqueCount="342">
  <si>
    <t>NOMBRE</t>
  </si>
  <si>
    <t>NUMERO</t>
  </si>
  <si>
    <t>LUGAR</t>
  </si>
  <si>
    <t>TIEMPO</t>
  </si>
  <si>
    <t>PTOS.</t>
  </si>
  <si>
    <t>Juez Arbitro:</t>
  </si>
  <si>
    <t>Juez Planillas:</t>
  </si>
  <si>
    <t>PUNTOS</t>
  </si>
  <si>
    <t>TOTAL CORREDORES</t>
  </si>
  <si>
    <t>Lug.</t>
  </si>
  <si>
    <t>Nombre</t>
  </si>
  <si>
    <t>RECORD</t>
  </si>
  <si>
    <t>PRE-JUVENIL DAMAS ALTA COMPETENCIA</t>
  </si>
  <si>
    <t>PRE-JUVENIL VARONES ALTA COMPETENCIA</t>
  </si>
  <si>
    <t>3ª DAMAS ALTA COMPETENCIA</t>
  </si>
  <si>
    <t>3ª VARONES ALTA COMPETENCIA</t>
  </si>
  <si>
    <t>4ª DAMAS ALTA COMPETENCIA</t>
  </si>
  <si>
    <t>4ª VARONES ALTA COMPETENCIA</t>
  </si>
  <si>
    <t>CLUB</t>
  </si>
  <si>
    <t>Club</t>
  </si>
  <si>
    <t>Universitario</t>
  </si>
  <si>
    <t>Diego Portales</t>
  </si>
  <si>
    <t>Leones Rojos</t>
  </si>
  <si>
    <t>Colo Colo</t>
  </si>
  <si>
    <t>San Joaquin</t>
  </si>
  <si>
    <t>Escuela Nacional</t>
  </si>
  <si>
    <t>Kronos</t>
  </si>
  <si>
    <t>Jorge Reyes</t>
  </si>
  <si>
    <t>Braulio Reyes</t>
  </si>
  <si>
    <t>Lucas Silva</t>
  </si>
  <si>
    <t>Rocket Roller Race</t>
  </si>
  <si>
    <t>Santiago</t>
  </si>
  <si>
    <t>JD</t>
  </si>
  <si>
    <t>AD</t>
  </si>
  <si>
    <t>Metropolitana</t>
  </si>
  <si>
    <t>C</t>
  </si>
  <si>
    <t>AV</t>
  </si>
  <si>
    <t>JV</t>
  </si>
  <si>
    <t>3ª V</t>
  </si>
  <si>
    <t>PRE-JUVENIL DAMAS</t>
  </si>
  <si>
    <t>PRE-JUVENIL VARONES</t>
  </si>
  <si>
    <t>3ª DAMAS</t>
  </si>
  <si>
    <t>3ª VARONES</t>
  </si>
  <si>
    <t>4ª DAMAS</t>
  </si>
  <si>
    <t>4ª VARONES</t>
  </si>
  <si>
    <t>Black Bull</t>
  </si>
  <si>
    <t>Ricardo Verdugo</t>
  </si>
  <si>
    <t>U. de Chile</t>
  </si>
  <si>
    <t>Pamela Mariani</t>
  </si>
  <si>
    <t>Javiera San Martin</t>
  </si>
  <si>
    <t>Alejandra Traslaviña</t>
  </si>
  <si>
    <t>Raul Ivan Pedraza</t>
  </si>
  <si>
    <t>Daniel Bravo</t>
  </si>
  <si>
    <t>Hugo Ramirez</t>
  </si>
  <si>
    <t>Fabian Diaz</t>
  </si>
  <si>
    <t>Ruben Garcia</t>
  </si>
  <si>
    <t>Dragones</t>
  </si>
  <si>
    <t>Romina Perez</t>
  </si>
  <si>
    <t>Ashly Marin</t>
  </si>
  <si>
    <t>Valentina Castillo</t>
  </si>
  <si>
    <t>Nicole Ulloa</t>
  </si>
  <si>
    <t>Belen Urrutia</t>
  </si>
  <si>
    <t>Eduardo Ramirez</t>
  </si>
  <si>
    <t>Macarena Vasquez</t>
  </si>
  <si>
    <t>Fenix</t>
  </si>
  <si>
    <t>Cristobal Marchant</t>
  </si>
  <si>
    <t>Fabian Garrido</t>
  </si>
  <si>
    <t>Rene Maldonado</t>
  </si>
  <si>
    <t>Javiera Flores</t>
  </si>
  <si>
    <t>Crescente Errazuriz</t>
  </si>
  <si>
    <t>Nicolas Albornoz</t>
  </si>
  <si>
    <t>Martina Diaz</t>
  </si>
  <si>
    <t>Andrea Castillo</t>
  </si>
  <si>
    <t>Jamileth Villacura</t>
  </si>
  <si>
    <t>Renegados</t>
  </si>
  <si>
    <t>Katherine Alvarado</t>
  </si>
  <si>
    <t>Sebastian Apablaza</t>
  </si>
  <si>
    <t>Catalina Cavieres</t>
  </si>
  <si>
    <t>Karin Espinoza</t>
  </si>
  <si>
    <t>Javiera Pinochet</t>
  </si>
  <si>
    <t>Curico Maria Salinas</t>
  </si>
  <si>
    <t>Lorena Espinoza</t>
  </si>
  <si>
    <t>Boosted</t>
  </si>
  <si>
    <t>Ivan Torres</t>
  </si>
  <si>
    <t>Josefa Silva</t>
  </si>
  <si>
    <t>Eric Gauna</t>
  </si>
  <si>
    <t>Martina Naranjo</t>
  </si>
  <si>
    <t>Catalina Castillo</t>
  </si>
  <si>
    <t>Javiera Carrasco</t>
  </si>
  <si>
    <t>Fernanda Lara</t>
  </si>
  <si>
    <t>Aranxa Aqueveque</t>
  </si>
  <si>
    <t>Matias Venegas</t>
  </si>
  <si>
    <t>Gabriel Reyes</t>
  </si>
  <si>
    <t>Paloma Flores</t>
  </si>
  <si>
    <t>Catalina Lorca</t>
  </si>
  <si>
    <t>Emily Lobos</t>
  </si>
  <si>
    <t>Ignacio Mardones</t>
  </si>
  <si>
    <t>Catherine Peñan</t>
  </si>
  <si>
    <t>Daniela Tapia</t>
  </si>
  <si>
    <t>Mauricio Muñoz</t>
  </si>
  <si>
    <t>Valentina Martinez</t>
  </si>
  <si>
    <t>Valentina Mayanes</t>
  </si>
  <si>
    <t>Camila Mayanes</t>
  </si>
  <si>
    <t>Valentina Soto</t>
  </si>
  <si>
    <t>Alvaro Porta</t>
  </si>
  <si>
    <t>Rengo</t>
  </si>
  <si>
    <t>Benjamin Muñoz</t>
  </si>
  <si>
    <t>Francisca Henriquez</t>
  </si>
  <si>
    <t>Puente Alto</t>
  </si>
  <si>
    <t>Hualpen</t>
  </si>
  <si>
    <t>Deportivo Quilpue</t>
  </si>
  <si>
    <t>Jose Parada</t>
  </si>
  <si>
    <t>Valentina Muñoz</t>
  </si>
  <si>
    <t>Matias Briceño</t>
  </si>
  <si>
    <t>Manuel Moscoso</t>
  </si>
  <si>
    <t>Jorge Venegas</t>
  </si>
  <si>
    <t>Geraldin Fernandez</t>
  </si>
  <si>
    <t>Antonia Mariqueo</t>
  </si>
  <si>
    <t>Nicol Bolañoz</t>
  </si>
  <si>
    <t>Ambar Retamal</t>
  </si>
  <si>
    <t>Antonella Henriquez</t>
  </si>
  <si>
    <t>Martina Otazo</t>
  </si>
  <si>
    <t>Joaquin Arrouch</t>
  </si>
  <si>
    <t>Fernanda Mariqueo</t>
  </si>
  <si>
    <t>Catalina Urra</t>
  </si>
  <si>
    <t>Josefa Espinoza</t>
  </si>
  <si>
    <t>Isidora Guzman</t>
  </si>
  <si>
    <t>Vicente Guerrero</t>
  </si>
  <si>
    <t>Renato Arrouch</t>
  </si>
  <si>
    <t>Gian Celedon</t>
  </si>
  <si>
    <t>Rodrigo Porta</t>
  </si>
  <si>
    <t>Uzi Roller</t>
  </si>
  <si>
    <t>Nicole Pinto</t>
  </si>
  <si>
    <t>RPA</t>
  </si>
  <si>
    <t>Power Wheels</t>
  </si>
  <si>
    <t>Matias Moscoso</t>
  </si>
  <si>
    <t>Javiera Sandoval</t>
  </si>
  <si>
    <t>Amanda Ortiz</t>
  </si>
  <si>
    <t>Isidora Aravena</t>
  </si>
  <si>
    <t>Maximo Viñales</t>
  </si>
  <si>
    <t>Guillermo Castillo</t>
  </si>
  <si>
    <t>Alondra Ramirez</t>
  </si>
  <si>
    <t>Bonny Contreras</t>
  </si>
  <si>
    <t>Maria Celeste Saez</t>
  </si>
  <si>
    <t>Camila Aguila</t>
  </si>
  <si>
    <t>Extreme Speed</t>
  </si>
  <si>
    <t>Maria Jesus Faundez</t>
  </si>
  <si>
    <t>Chitas de Quilicura</t>
  </si>
  <si>
    <t>Arwen Diaz</t>
  </si>
  <si>
    <t>Franco Ibarra</t>
  </si>
  <si>
    <t>Giorgio Celedon</t>
  </si>
  <si>
    <t>Marcos Ruiz</t>
  </si>
  <si>
    <t>Cristofer Ulloa</t>
  </si>
  <si>
    <t>Juan Sandoval</t>
  </si>
  <si>
    <t>Lucas Caneleo</t>
  </si>
  <si>
    <t>Sebastian Lilllo</t>
  </si>
  <si>
    <t>Booested</t>
  </si>
  <si>
    <t>Francisca Berland</t>
  </si>
  <si>
    <t>Naomi Duarte</t>
  </si>
  <si>
    <t>Martina Cerezo</t>
  </si>
  <si>
    <t>Daniela Navarrete</t>
  </si>
  <si>
    <t>Valentina Lizama</t>
  </si>
  <si>
    <t>Darinka Riveros</t>
  </si>
  <si>
    <t>Mariana Manqui</t>
  </si>
  <si>
    <t>Constanza Moreno</t>
  </si>
  <si>
    <t>Lorena Valderrama</t>
  </si>
  <si>
    <t>Natalia Escobar</t>
  </si>
  <si>
    <t>Rosario Sepulveda</t>
  </si>
  <si>
    <t>Diego Mayanes</t>
  </si>
  <si>
    <t>Christian Soto</t>
  </si>
  <si>
    <t>Joaquin Frivola</t>
  </si>
  <si>
    <t>Brandon Quezada</t>
  </si>
  <si>
    <t>Team Diaz</t>
  </si>
  <si>
    <t>German Perez</t>
  </si>
  <si>
    <t>Bastian Salguero</t>
  </si>
  <si>
    <t>Mayra Silva</t>
  </si>
  <si>
    <t>Danae Gutierrez</t>
  </si>
  <si>
    <t>Pamela Santis</t>
  </si>
  <si>
    <t>Camila Navarro</t>
  </si>
  <si>
    <t>Aaron Lizana</t>
  </si>
  <si>
    <t>Pablo Mora</t>
  </si>
  <si>
    <t>Gianinna Rocco</t>
  </si>
  <si>
    <t>Lucas Galleguillos</t>
  </si>
  <si>
    <t>Camila Carreño</t>
  </si>
  <si>
    <t>Siegredt Salinas</t>
  </si>
  <si>
    <t>Sebastian Paillavil</t>
  </si>
  <si>
    <t>Javier Ramos</t>
  </si>
  <si>
    <t>Sebastian Diaz</t>
  </si>
  <si>
    <t>Maximiliano Caro</t>
  </si>
  <si>
    <t>Martina Ramos</t>
  </si>
  <si>
    <t>Agustina Gonzalez</t>
  </si>
  <si>
    <t>Martina Lobos</t>
  </si>
  <si>
    <t>Alejandra Fuentes</t>
  </si>
  <si>
    <t>Alyson Soto</t>
  </si>
  <si>
    <t>Martina Jofre</t>
  </si>
  <si>
    <t>Romina Muñoz</t>
  </si>
  <si>
    <t>Amelia Rivera</t>
  </si>
  <si>
    <t>Elias Nuñez</t>
  </si>
  <si>
    <t>Shylot Valeria Barrientos</t>
  </si>
  <si>
    <t>Ashly Ramirez</t>
  </si>
  <si>
    <t>Catalina Gutierez</t>
  </si>
  <si>
    <t>Francisca Cuevas</t>
  </si>
  <si>
    <t>Valeria Riffo</t>
  </si>
  <si>
    <t>Estefania Nuñez</t>
  </si>
  <si>
    <t>Jael Vargas</t>
  </si>
  <si>
    <t>Tamara Correa</t>
  </si>
  <si>
    <t>Valentina Moya</t>
  </si>
  <si>
    <t>Matias Vargas</t>
  </si>
  <si>
    <t>Amanda Acuña</t>
  </si>
  <si>
    <t>Catalina Pasten</t>
  </si>
  <si>
    <t>Florencia Cortes</t>
  </si>
  <si>
    <t>Nelson Escobar</t>
  </si>
  <si>
    <t>Cristobal Cayuqueo</t>
  </si>
  <si>
    <t>Karen Vejar</t>
  </si>
  <si>
    <t>Pia Candia</t>
  </si>
  <si>
    <t>Josefa Donoso</t>
  </si>
  <si>
    <t>Bastian Muñoz</t>
  </si>
  <si>
    <t>Francisca Poblete</t>
  </si>
  <si>
    <t>Jhan Ulloa</t>
  </si>
  <si>
    <t>Julian Villacura</t>
  </si>
  <si>
    <t>Aron Gonzalez</t>
  </si>
  <si>
    <t>Javiera Cornejo</t>
  </si>
  <si>
    <t>Catalina Moya</t>
  </si>
  <si>
    <t>Catalina Pezoa</t>
  </si>
  <si>
    <t>Cristobal Parada</t>
  </si>
  <si>
    <t>Valeria Aravena</t>
  </si>
  <si>
    <t>El llano</t>
  </si>
  <si>
    <t>Jenny Rivera</t>
  </si>
  <si>
    <t>El Llano</t>
  </si>
  <si>
    <t>Maura Aguilera</t>
  </si>
  <si>
    <t>Nicolas Hueraman</t>
  </si>
  <si>
    <t>Antonella Orellana</t>
  </si>
  <si>
    <t>Brian Artal</t>
  </si>
  <si>
    <t>Fernanda Hernandez</t>
  </si>
  <si>
    <t>Catalina Porta</t>
  </si>
  <si>
    <t>Catalina Estrada</t>
  </si>
  <si>
    <t>Montserrat Hermosilla</t>
  </si>
  <si>
    <t>Josefa Ortiz</t>
  </si>
  <si>
    <t>Trinidad Manqui</t>
  </si>
  <si>
    <t>TC VARONES FONDO</t>
  </si>
  <si>
    <t>TC VARONES VELOCIDAD</t>
  </si>
  <si>
    <t>Melanie Lizana</t>
  </si>
  <si>
    <t>Thomas Mena</t>
  </si>
  <si>
    <t>Alisson Valenzuela</t>
  </si>
  <si>
    <t>Camilo Diaz</t>
  </si>
  <si>
    <t>Laura Villagran</t>
  </si>
  <si>
    <t>Juan Donoso</t>
  </si>
  <si>
    <t>TC DAMAS VELOCIDAD</t>
  </si>
  <si>
    <t>TC DAMAS FONDO</t>
  </si>
  <si>
    <t>Italo Tavali</t>
  </si>
  <si>
    <t>PREMIACIÓN 5º FECHA ALTA COMPETENCIA</t>
  </si>
  <si>
    <t>ADULTO DAMAS</t>
  </si>
  <si>
    <t>NACIONALES ALTA COMPETENCIA 2019</t>
  </si>
  <si>
    <t>13 - 14 Y 15 MARZO</t>
  </si>
  <si>
    <t xml:space="preserve">JUVENIL DAMAS </t>
  </si>
  <si>
    <t>ADULTO VARONES</t>
  </si>
  <si>
    <t xml:space="preserve">JUVENIL VARONES </t>
  </si>
  <si>
    <t>Florencia Tudela</t>
  </si>
  <si>
    <t>Vitesse</t>
  </si>
  <si>
    <t>Antonella Perez</t>
  </si>
  <si>
    <t>Antonella Cortesi</t>
  </si>
  <si>
    <t>Adriana Salazar</t>
  </si>
  <si>
    <t>Giselle Jorquera</t>
  </si>
  <si>
    <t>Benjamin Madariaga</t>
  </si>
  <si>
    <t>Juan Silva</t>
  </si>
  <si>
    <t>Kiara Gonzalez</t>
  </si>
  <si>
    <t>R-Correaminos</t>
  </si>
  <si>
    <t>Isidora Elgueta</t>
  </si>
  <si>
    <t>Josepha Arenas</t>
  </si>
  <si>
    <t>Angela Rocha</t>
  </si>
  <si>
    <t>Cristian Sandobal</t>
  </si>
  <si>
    <t>Abraham Perez</t>
  </si>
  <si>
    <t>Maite Cepeda</t>
  </si>
  <si>
    <t>Yessenia Aguilera</t>
  </si>
  <si>
    <t>Ariadnna Mak</t>
  </si>
  <si>
    <t>Leonor Diaz</t>
  </si>
  <si>
    <t xml:space="preserve">Matias Contreras </t>
  </si>
  <si>
    <t>Claudio Gutierrez</t>
  </si>
  <si>
    <t>Emanuelle Silva</t>
  </si>
  <si>
    <t>Martin Amigo</t>
  </si>
  <si>
    <t>Ediuardo Vidal</t>
  </si>
  <si>
    <t>Martin Orellana</t>
  </si>
  <si>
    <t>Haggen Ossores</t>
  </si>
  <si>
    <t>Felipe Toro</t>
  </si>
  <si>
    <t>Emilia Olea</t>
  </si>
  <si>
    <t>Montserrat Palma</t>
  </si>
  <si>
    <t>Maite Canio</t>
  </si>
  <si>
    <t>Isidora Urra</t>
  </si>
  <si>
    <t>Martina Donoso</t>
  </si>
  <si>
    <t>Catalina Hraste</t>
  </si>
  <si>
    <t>Antonella Caviedes</t>
  </si>
  <si>
    <t>Sebastian Lillo</t>
  </si>
  <si>
    <t>Gaspar Tapia</t>
  </si>
  <si>
    <t>Gabriela Calquin</t>
  </si>
  <si>
    <t>Sofia Delgado</t>
  </si>
  <si>
    <t>Gabriel Delgado</t>
  </si>
  <si>
    <t>Valentina Miranda</t>
  </si>
  <si>
    <t xml:space="preserve">Matias Mora </t>
  </si>
  <si>
    <t>Antonella Contreras</t>
  </si>
  <si>
    <t>Constanza Poblete</t>
  </si>
  <si>
    <t>MadeleIne Fuentes</t>
  </si>
  <si>
    <t>Millaray Melin</t>
  </si>
  <si>
    <t>Vicente Montanares</t>
  </si>
  <si>
    <t>Daira Carrasco</t>
  </si>
  <si>
    <t>Martina Relman</t>
  </si>
  <si>
    <t>Javiera Vargas</t>
  </si>
  <si>
    <t>Gonzalo Villablanca</t>
  </si>
  <si>
    <t>Renata Gonzalez</t>
  </si>
  <si>
    <t>Vicente Barra</t>
  </si>
  <si>
    <t>Thiare Grove</t>
  </si>
  <si>
    <t>Antonella Abarca</t>
  </si>
  <si>
    <t>Maria Jose Manquehual</t>
  </si>
  <si>
    <t>Cristofer Bascuñan</t>
  </si>
  <si>
    <t>Lucas Beroitza</t>
  </si>
  <si>
    <t>U. De Chile</t>
  </si>
  <si>
    <t>Antonia Trigo</t>
  </si>
  <si>
    <t>Valentina Vargas</t>
  </si>
  <si>
    <t>Fernanda Rojas</t>
  </si>
  <si>
    <t>Yenny Abarzua</t>
  </si>
  <si>
    <t>Moyra Chaña</t>
  </si>
  <si>
    <t>Paz Vera</t>
  </si>
  <si>
    <t>Denisse Muñoz</t>
  </si>
  <si>
    <t>Pascal Huichao</t>
  </si>
  <si>
    <t>Anahi Pardo</t>
  </si>
  <si>
    <t>Aylen Tuya</t>
  </si>
  <si>
    <t>Javier Gonzalez</t>
  </si>
  <si>
    <t>Carla Celis</t>
  </si>
  <si>
    <t xml:space="preserve">Sofia Huerta </t>
  </si>
  <si>
    <t>Estefani Santis</t>
  </si>
  <si>
    <t>Pintana S ruedas</t>
  </si>
  <si>
    <t>Pintana s ruedas</t>
  </si>
  <si>
    <t>Paz Bustos</t>
  </si>
  <si>
    <t>Wladimir Valdevenito</t>
  </si>
  <si>
    <t>Franco Mondaca</t>
  </si>
  <si>
    <t>Pintana s Ruedas</t>
  </si>
  <si>
    <t>Agustina Manriquez</t>
  </si>
  <si>
    <t>Amapola Caceres</t>
  </si>
  <si>
    <t>Hellen Cifuentes</t>
  </si>
  <si>
    <t>Maria Jos Moya</t>
  </si>
  <si>
    <t>Felipe Maffet</t>
  </si>
  <si>
    <t>Nicolas Gonzalez</t>
  </si>
  <si>
    <t>Matias Parada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</si>
</sst>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º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  <numFmt numFmtId="180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54">
      <alignment/>
      <protection/>
    </xf>
    <xf numFmtId="0" fontId="6" fillId="0" borderId="0" xfId="54" applyFont="1" applyAlignment="1">
      <alignment horizontal="center" vertical="center"/>
      <protection/>
    </xf>
    <xf numFmtId="172" fontId="0" fillId="0" borderId="0" xfId="54" applyNumberFormat="1">
      <alignment/>
      <protection/>
    </xf>
    <xf numFmtId="0" fontId="0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54" applyFont="1" applyFill="1" applyAlignment="1">
      <alignment horizontal="center" vertical="center"/>
      <protection/>
    </xf>
    <xf numFmtId="172" fontId="0" fillId="33" borderId="0" xfId="54" applyNumberFormat="1" applyFill="1">
      <alignment/>
      <protection/>
    </xf>
    <xf numFmtId="0" fontId="0" fillId="33" borderId="0" xfId="54" applyFill="1">
      <alignment/>
      <protection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54" applyFont="1" applyFill="1">
      <alignment/>
      <protection/>
    </xf>
    <xf numFmtId="172" fontId="0" fillId="33" borderId="0" xfId="54" applyNumberFormat="1" applyFont="1" applyFill="1">
      <alignment/>
      <protection/>
    </xf>
    <xf numFmtId="0" fontId="0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2" fillId="33" borderId="22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2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6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9" xfId="0" applyFill="1" applyBorder="1" applyAlignment="1">
      <alignment/>
    </xf>
    <xf numFmtId="0" fontId="5" fillId="33" borderId="45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52" fillId="33" borderId="63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57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/>
    </xf>
    <xf numFmtId="0" fontId="0" fillId="33" borderId="64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55" fillId="33" borderId="28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5" fillId="33" borderId="64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6" fillId="33" borderId="42" xfId="0" applyFont="1" applyFill="1" applyBorder="1" applyAlignment="1">
      <alignment horizontal="center"/>
    </xf>
    <xf numFmtId="0" fontId="55" fillId="33" borderId="59" xfId="0" applyFont="1" applyFill="1" applyBorder="1" applyAlignment="1">
      <alignment/>
    </xf>
    <xf numFmtId="0" fontId="56" fillId="33" borderId="37" xfId="0" applyFont="1" applyFill="1" applyBorder="1" applyAlignment="1">
      <alignment/>
    </xf>
    <xf numFmtId="0" fontId="56" fillId="33" borderId="39" xfId="0" applyFont="1" applyFill="1" applyBorder="1" applyAlignment="1">
      <alignment horizontal="center"/>
    </xf>
    <xf numFmtId="0" fontId="55" fillId="33" borderId="3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7" fillId="33" borderId="0" xfId="54" applyFont="1" applyFill="1" applyAlignment="1">
      <alignment horizontal="center" vertical="center"/>
      <protection/>
    </xf>
    <xf numFmtId="0" fontId="52" fillId="33" borderId="20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0" fillId="33" borderId="4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57" fillId="0" borderId="0" xfId="54" applyFont="1" applyAlignment="1">
      <alignment horizontal="center" vertical="center"/>
      <protection/>
    </xf>
    <xf numFmtId="0" fontId="57" fillId="0" borderId="0" xfId="55" applyFont="1" applyAlignment="1">
      <alignment horizontal="center" vertical="center"/>
      <protection/>
    </xf>
    <xf numFmtId="0" fontId="0" fillId="33" borderId="23" xfId="0" applyFont="1" applyFill="1" applyBorder="1" applyAlignment="1">
      <alignment horizontal="center"/>
    </xf>
    <xf numFmtId="172" fontId="5" fillId="34" borderId="13" xfId="54" applyNumberFormat="1" applyFont="1" applyFill="1" applyBorder="1" applyAlignment="1">
      <alignment horizontal="center"/>
      <protection/>
    </xf>
    <xf numFmtId="0" fontId="5" fillId="34" borderId="13" xfId="54" applyFont="1" applyFill="1" applyBorder="1" applyAlignment="1">
      <alignment horizontal="center"/>
      <protection/>
    </xf>
    <xf numFmtId="172" fontId="6" fillId="34" borderId="13" xfId="54" applyNumberFormat="1" applyFont="1" applyFill="1" applyBorder="1" applyAlignment="1">
      <alignment horizontal="center" vertical="center"/>
      <protection/>
    </xf>
    <xf numFmtId="0" fontId="6" fillId="34" borderId="13" xfId="54" applyFont="1" applyFill="1" applyBorder="1" applyAlignment="1">
      <alignment vertical="center"/>
      <protection/>
    </xf>
    <xf numFmtId="0" fontId="5" fillId="34" borderId="13" xfId="54" applyFont="1" applyFill="1" applyBorder="1" applyAlignment="1">
      <alignment horizontal="center"/>
      <protection/>
    </xf>
    <xf numFmtId="2" fontId="55" fillId="33" borderId="20" xfId="0" applyNumberFormat="1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3" fillId="33" borderId="66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/>
    </xf>
    <xf numFmtId="2" fontId="5" fillId="33" borderId="59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4" borderId="29" xfId="54" applyFont="1" applyFill="1" applyBorder="1" applyAlignment="1">
      <alignment horizontal="center"/>
      <protection/>
    </xf>
    <xf numFmtId="0" fontId="5" fillId="34" borderId="69" xfId="54" applyFont="1" applyFill="1" applyBorder="1" applyAlignment="1">
      <alignment horizontal="center"/>
      <protection/>
    </xf>
    <xf numFmtId="0" fontId="5" fillId="34" borderId="18" xfId="54" applyFont="1" applyFill="1" applyBorder="1" applyAlignment="1">
      <alignment horizontal="center"/>
      <protection/>
    </xf>
    <xf numFmtId="0" fontId="5" fillId="34" borderId="13" xfId="54" applyFont="1" applyFill="1" applyBorder="1" applyAlignment="1">
      <alignment horizontal="center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28125" style="19" customWidth="1"/>
    <col min="2" max="2" width="23.140625" style="19" customWidth="1"/>
    <col min="3" max="3" width="20.7109375" style="19" bestFit="1" customWidth="1"/>
    <col min="4" max="4" width="21.57421875" style="19" hidden="1" customWidth="1"/>
    <col min="5" max="5" width="4.00390625" style="19" bestFit="1" customWidth="1"/>
    <col min="6" max="6" width="8.57421875" style="19" customWidth="1"/>
    <col min="7" max="7" width="9.140625" style="19" customWidth="1"/>
    <col min="8" max="8" width="11.00390625" style="19" customWidth="1"/>
    <col min="9" max="9" width="9.140625" style="19" customWidth="1"/>
    <col min="10" max="10" width="9.140625" style="145" customWidth="1"/>
    <col min="11" max="11" width="10.8515625" style="19" customWidth="1"/>
    <col min="12" max="12" width="9.140625" style="19" customWidth="1"/>
    <col min="13" max="13" width="9.140625" style="90" customWidth="1"/>
    <col min="14" max="14" width="10.8515625" style="19" customWidth="1"/>
    <col min="15" max="15" width="9.140625" style="19" customWidth="1"/>
    <col min="16" max="16" width="8.7109375" style="19" bestFit="1" customWidth="1"/>
    <col min="17" max="17" width="7.421875" style="19" bestFit="1" customWidth="1"/>
    <col min="18" max="19" width="9.140625" style="19" hidden="1" customWidth="1"/>
    <col min="20" max="20" width="0" style="19" hidden="1" customWidth="1"/>
    <col min="21" max="16384" width="9.140625" style="19" customWidth="1"/>
  </cols>
  <sheetData>
    <row r="1" ht="3.75" customHeight="1"/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ht="4.5" customHeight="1"/>
    <row r="5" ht="15">
      <c r="A5" s="60" t="s">
        <v>251</v>
      </c>
    </row>
    <row r="6" ht="15.75" thickBot="1">
      <c r="A6" s="60"/>
    </row>
    <row r="7" spans="3:15" ht="13.5" thickBot="1">
      <c r="C7" s="61" t="s">
        <v>8</v>
      </c>
      <c r="D7" s="62"/>
      <c r="E7" s="62"/>
      <c r="F7" s="183"/>
      <c r="G7" s="61" t="s">
        <v>11</v>
      </c>
      <c r="H7" s="186"/>
      <c r="I7" s="187"/>
      <c r="J7" s="148" t="s">
        <v>11</v>
      </c>
      <c r="K7" s="186"/>
      <c r="L7" s="187"/>
      <c r="M7" s="61" t="s">
        <v>11</v>
      </c>
      <c r="N7" s="186"/>
      <c r="O7" s="187"/>
    </row>
    <row r="8" spans="7:17" ht="30" customHeight="1" thickBot="1">
      <c r="G8" s="188"/>
      <c r="H8" s="189"/>
      <c r="I8" s="190"/>
      <c r="J8" s="188"/>
      <c r="K8" s="189"/>
      <c r="L8" s="190"/>
      <c r="M8" s="188"/>
      <c r="N8" s="189"/>
      <c r="O8" s="190"/>
      <c r="P8" s="24"/>
      <c r="Q8" s="24"/>
    </row>
    <row r="9" spans="1:21" s="57" customFormat="1" ht="13.5" thickBot="1">
      <c r="A9" s="97"/>
      <c r="B9" s="64" t="s">
        <v>0</v>
      </c>
      <c r="C9" s="65" t="s">
        <v>18</v>
      </c>
      <c r="D9" s="66"/>
      <c r="E9" s="66"/>
      <c r="F9" s="66" t="s">
        <v>1</v>
      </c>
      <c r="G9" s="64" t="s">
        <v>2</v>
      </c>
      <c r="H9" s="65" t="s">
        <v>3</v>
      </c>
      <c r="I9" s="67" t="s">
        <v>4</v>
      </c>
      <c r="J9" s="149" t="s">
        <v>2</v>
      </c>
      <c r="K9" s="65" t="s">
        <v>3</v>
      </c>
      <c r="L9" s="67" t="s">
        <v>4</v>
      </c>
      <c r="M9" s="64" t="s">
        <v>2</v>
      </c>
      <c r="N9" s="65" t="s">
        <v>3</v>
      </c>
      <c r="O9" s="67" t="s">
        <v>4</v>
      </c>
      <c r="P9" s="96" t="s">
        <v>7</v>
      </c>
      <c r="Q9" s="67" t="s">
        <v>2</v>
      </c>
      <c r="U9" s="19"/>
    </row>
    <row r="10" spans="1:17" ht="21.75" customHeight="1">
      <c r="A10" s="50">
        <f aca="true" t="shared" si="0" ref="A10:A43">IF(B10&gt;0,A9+1,"")</f>
        <v>1</v>
      </c>
      <c r="B10" s="93" t="s">
        <v>324</v>
      </c>
      <c r="C10" s="93" t="s">
        <v>20</v>
      </c>
      <c r="D10" s="93"/>
      <c r="E10" s="94" t="s">
        <v>33</v>
      </c>
      <c r="F10" s="95">
        <v>50</v>
      </c>
      <c r="G10" s="169"/>
      <c r="H10" s="111"/>
      <c r="I10" s="170">
        <f aca="true" t="shared" si="1" ref="I10:I43">IF(G10=0,0,$F$7+1-G10)</f>
        <v>0</v>
      </c>
      <c r="J10" s="171"/>
      <c r="K10" s="112"/>
      <c r="L10" s="170">
        <f aca="true" t="shared" si="2" ref="L10:L43">IF(J10=0,0,$F$7+1-J10)</f>
        <v>0</v>
      </c>
      <c r="M10" s="171"/>
      <c r="N10" s="112"/>
      <c r="O10" s="170">
        <f aca="true" t="shared" si="3" ref="O10:O43">IF(M10=0,0,$F$7+1-M10)</f>
        <v>0</v>
      </c>
      <c r="P10" s="171">
        <f>(I10+L10+O10)</f>
        <v>0</v>
      </c>
      <c r="Q10" s="172">
        <f>IF(P10=0,0,RANK(P10,$P$10:$P$43,0))</f>
        <v>0</v>
      </c>
    </row>
    <row r="11" spans="1:19" ht="21.75" customHeight="1" thickBot="1">
      <c r="A11" s="51">
        <v>2</v>
      </c>
      <c r="B11" s="119" t="s">
        <v>202</v>
      </c>
      <c r="C11" s="119" t="s">
        <v>20</v>
      </c>
      <c r="D11" s="119"/>
      <c r="E11" s="120" t="s">
        <v>33</v>
      </c>
      <c r="F11" s="121">
        <v>52</v>
      </c>
      <c r="G11" s="169"/>
      <c r="H11" s="111"/>
      <c r="I11" s="170">
        <f t="shared" si="1"/>
        <v>0</v>
      </c>
      <c r="J11" s="171"/>
      <c r="K11" s="111"/>
      <c r="L11" s="170">
        <f t="shared" si="2"/>
        <v>0</v>
      </c>
      <c r="M11" s="171"/>
      <c r="N11" s="111"/>
      <c r="O11" s="170">
        <f t="shared" si="3"/>
        <v>0</v>
      </c>
      <c r="P11" s="171">
        <f aca="true" t="shared" si="4" ref="P11:P43">(I11+L11+O11)</f>
        <v>0</v>
      </c>
      <c r="Q11" s="172">
        <f>IF(P11=0,0,RANK(P11,$P$10:$P$43,0))</f>
        <v>0</v>
      </c>
      <c r="R11" s="19" t="str">
        <f>B11</f>
        <v>Valeria Riffo</v>
      </c>
      <c r="S11" s="19" t="str">
        <f>C11</f>
        <v>Universitario</v>
      </c>
    </row>
    <row r="12" spans="1:17" ht="21.75" customHeight="1">
      <c r="A12" s="50">
        <f t="shared" si="0"/>
        <v>3</v>
      </c>
      <c r="B12" s="119" t="s">
        <v>49</v>
      </c>
      <c r="C12" s="119" t="s">
        <v>47</v>
      </c>
      <c r="D12" s="119"/>
      <c r="E12" s="120" t="s">
        <v>33</v>
      </c>
      <c r="F12" s="121">
        <v>94</v>
      </c>
      <c r="G12" s="169"/>
      <c r="H12" s="111"/>
      <c r="I12" s="170">
        <f t="shared" si="1"/>
        <v>0</v>
      </c>
      <c r="J12" s="171"/>
      <c r="K12" s="112"/>
      <c r="L12" s="170">
        <f t="shared" si="2"/>
        <v>0</v>
      </c>
      <c r="M12" s="171"/>
      <c r="N12" s="112"/>
      <c r="O12" s="170">
        <f t="shared" si="3"/>
        <v>0</v>
      </c>
      <c r="P12" s="171">
        <f t="shared" si="4"/>
        <v>0</v>
      </c>
      <c r="Q12" s="172">
        <f>IF(P12=0,0,RANK(P12,$P$10:$P$43,0))</f>
        <v>0</v>
      </c>
    </row>
    <row r="13" spans="1:17" ht="21.75" customHeight="1" thickBot="1">
      <c r="A13" s="51">
        <f t="shared" si="0"/>
        <v>4</v>
      </c>
      <c r="B13" s="119" t="s">
        <v>98</v>
      </c>
      <c r="C13" s="119" t="s">
        <v>74</v>
      </c>
      <c r="D13" s="119"/>
      <c r="E13" s="120" t="s">
        <v>33</v>
      </c>
      <c r="F13" s="121">
        <v>100</v>
      </c>
      <c r="G13" s="169"/>
      <c r="H13" s="111"/>
      <c r="I13" s="170">
        <f t="shared" si="1"/>
        <v>0</v>
      </c>
      <c r="J13" s="171"/>
      <c r="K13" s="112"/>
      <c r="L13" s="170">
        <f t="shared" si="2"/>
        <v>0</v>
      </c>
      <c r="M13" s="171"/>
      <c r="N13" s="112"/>
      <c r="O13" s="170">
        <f t="shared" si="3"/>
        <v>0</v>
      </c>
      <c r="P13" s="171">
        <f t="shared" si="4"/>
        <v>0</v>
      </c>
      <c r="Q13" s="172">
        <f>IF(P13=0,0,RANK(P13,$P$10:$P$43,0))</f>
        <v>0</v>
      </c>
    </row>
    <row r="14" spans="1:17" ht="21.75" customHeight="1">
      <c r="A14" s="50">
        <f t="shared" si="0"/>
        <v>5</v>
      </c>
      <c r="B14" s="119" t="s">
        <v>181</v>
      </c>
      <c r="C14" s="119" t="s">
        <v>74</v>
      </c>
      <c r="D14" s="119"/>
      <c r="E14" s="120" t="s">
        <v>33</v>
      </c>
      <c r="F14" s="121">
        <v>101</v>
      </c>
      <c r="G14" s="169"/>
      <c r="H14" s="173"/>
      <c r="I14" s="170">
        <f t="shared" si="1"/>
        <v>0</v>
      </c>
      <c r="J14" s="171"/>
      <c r="K14" s="111"/>
      <c r="L14" s="170">
        <f t="shared" si="2"/>
        <v>0</v>
      </c>
      <c r="M14" s="171"/>
      <c r="N14" s="111"/>
      <c r="O14" s="170">
        <f t="shared" si="3"/>
        <v>0</v>
      </c>
      <c r="P14" s="171">
        <f t="shared" si="4"/>
        <v>0</v>
      </c>
      <c r="Q14" s="172">
        <f>IF(P14=0,0,RANK(P14,$P$10:$P$43,0))</f>
        <v>0</v>
      </c>
    </row>
    <row r="15" spans="1:17" ht="21.75" customHeight="1">
      <c r="A15" s="51">
        <f t="shared" si="0"/>
        <v>6</v>
      </c>
      <c r="B15" s="119" t="s">
        <v>203</v>
      </c>
      <c r="C15" s="119" t="s">
        <v>74</v>
      </c>
      <c r="D15" s="119"/>
      <c r="E15" s="120" t="s">
        <v>33</v>
      </c>
      <c r="F15" s="121">
        <v>105</v>
      </c>
      <c r="G15" s="169"/>
      <c r="H15" s="111"/>
      <c r="I15" s="170">
        <f t="shared" si="1"/>
        <v>0</v>
      </c>
      <c r="J15" s="171"/>
      <c r="K15" s="111"/>
      <c r="L15" s="170">
        <f t="shared" si="2"/>
        <v>0</v>
      </c>
      <c r="M15" s="171"/>
      <c r="N15" s="111"/>
      <c r="O15" s="170">
        <f t="shared" si="3"/>
        <v>0</v>
      </c>
      <c r="P15" s="171">
        <f t="shared" si="4"/>
        <v>0</v>
      </c>
      <c r="Q15" s="172">
        <f>IF(P15=0,0,RANK(P15,$P$10:$P$43,0))</f>
        <v>0</v>
      </c>
    </row>
    <row r="16" spans="1:17" ht="21.75" customHeight="1" thickBot="1">
      <c r="A16" s="51">
        <f t="shared" si="0"/>
        <v>7</v>
      </c>
      <c r="B16" s="119" t="s">
        <v>48</v>
      </c>
      <c r="C16" s="119" t="s">
        <v>74</v>
      </c>
      <c r="D16" s="119"/>
      <c r="E16" s="120" t="s">
        <v>33</v>
      </c>
      <c r="F16" s="121">
        <v>118</v>
      </c>
      <c r="G16" s="169"/>
      <c r="H16" s="111"/>
      <c r="I16" s="170">
        <f t="shared" si="1"/>
        <v>0</v>
      </c>
      <c r="J16" s="171"/>
      <c r="K16" s="111"/>
      <c r="L16" s="170">
        <f t="shared" si="2"/>
        <v>0</v>
      </c>
      <c r="M16" s="171"/>
      <c r="N16" s="111"/>
      <c r="O16" s="170">
        <f t="shared" si="3"/>
        <v>0</v>
      </c>
      <c r="P16" s="171">
        <f t="shared" si="4"/>
        <v>0</v>
      </c>
      <c r="Q16" s="172">
        <f>IF(P16=0,0,RANK(P16,$P$10:$P$43,0))</f>
        <v>0</v>
      </c>
    </row>
    <row r="17" spans="1:17" ht="21.75" customHeight="1">
      <c r="A17" s="50">
        <f t="shared" si="0"/>
        <v>8</v>
      </c>
      <c r="B17" s="119" t="s">
        <v>61</v>
      </c>
      <c r="C17" s="119" t="s">
        <v>25</v>
      </c>
      <c r="D17" s="119"/>
      <c r="E17" s="120" t="s">
        <v>33</v>
      </c>
      <c r="F17" s="121">
        <v>127</v>
      </c>
      <c r="G17" s="169"/>
      <c r="H17" s="111"/>
      <c r="I17" s="170">
        <f t="shared" si="1"/>
        <v>0</v>
      </c>
      <c r="J17" s="171"/>
      <c r="K17" s="112"/>
      <c r="L17" s="170">
        <f t="shared" si="2"/>
        <v>0</v>
      </c>
      <c r="M17" s="171"/>
      <c r="N17" s="112"/>
      <c r="O17" s="170">
        <f t="shared" si="3"/>
        <v>0</v>
      </c>
      <c r="P17" s="171">
        <f t="shared" si="4"/>
        <v>0</v>
      </c>
      <c r="Q17" s="172">
        <f>IF(P17=0,0,RANK(P17,$P$10:$P$43,0))</f>
        <v>0</v>
      </c>
    </row>
    <row r="18" spans="1:17" ht="21.75" customHeight="1">
      <c r="A18" s="51">
        <f t="shared" si="0"/>
        <v>9</v>
      </c>
      <c r="B18" s="119" t="s">
        <v>132</v>
      </c>
      <c r="C18" s="119" t="s">
        <v>25</v>
      </c>
      <c r="D18" s="119"/>
      <c r="E18" s="120" t="s">
        <v>33</v>
      </c>
      <c r="F18" s="121">
        <v>138</v>
      </c>
      <c r="G18" s="169"/>
      <c r="H18" s="111"/>
      <c r="I18" s="170">
        <f t="shared" si="1"/>
        <v>0</v>
      </c>
      <c r="J18" s="171"/>
      <c r="K18" s="112"/>
      <c r="L18" s="170">
        <f t="shared" si="2"/>
        <v>0</v>
      </c>
      <c r="M18" s="171"/>
      <c r="N18" s="112"/>
      <c r="O18" s="170">
        <f t="shared" si="3"/>
        <v>0</v>
      </c>
      <c r="P18" s="171">
        <f t="shared" si="4"/>
        <v>0</v>
      </c>
      <c r="Q18" s="172">
        <f>IF(P18=0,0,RANK(P18,$P$10:$P$43,0))</f>
        <v>0</v>
      </c>
    </row>
    <row r="19" spans="1:17" ht="21.75" customHeight="1" thickBot="1">
      <c r="A19" s="51">
        <f t="shared" si="0"/>
        <v>10</v>
      </c>
      <c r="B19" s="119" t="s">
        <v>201</v>
      </c>
      <c r="C19" s="119" t="s">
        <v>21</v>
      </c>
      <c r="D19" s="119"/>
      <c r="E19" s="120" t="s">
        <v>33</v>
      </c>
      <c r="F19" s="121">
        <v>141</v>
      </c>
      <c r="G19" s="169"/>
      <c r="H19" s="111"/>
      <c r="I19" s="170">
        <f t="shared" si="1"/>
        <v>0</v>
      </c>
      <c r="J19" s="171"/>
      <c r="K19" s="112"/>
      <c r="L19" s="170">
        <f t="shared" si="2"/>
        <v>0</v>
      </c>
      <c r="M19" s="171"/>
      <c r="N19" s="112"/>
      <c r="O19" s="170">
        <f t="shared" si="3"/>
        <v>0</v>
      </c>
      <c r="P19" s="171">
        <f t="shared" si="4"/>
        <v>0</v>
      </c>
      <c r="Q19" s="172">
        <f>IF(P19=0,0,RANK(P19,$P$10:$P$43,0))</f>
        <v>0</v>
      </c>
    </row>
    <row r="20" spans="1:17" ht="21.75" customHeight="1">
      <c r="A20" s="50">
        <f t="shared" si="0"/>
        <v>11</v>
      </c>
      <c r="B20" s="119" t="s">
        <v>84</v>
      </c>
      <c r="C20" s="119" t="s">
        <v>21</v>
      </c>
      <c r="D20" s="119"/>
      <c r="E20" s="120" t="s">
        <v>33</v>
      </c>
      <c r="F20" s="121">
        <v>148</v>
      </c>
      <c r="G20" s="115"/>
      <c r="H20" s="113"/>
      <c r="I20" s="170">
        <f t="shared" si="1"/>
        <v>0</v>
      </c>
      <c r="J20" s="114"/>
      <c r="K20" s="118"/>
      <c r="L20" s="170">
        <f t="shared" si="2"/>
        <v>0</v>
      </c>
      <c r="M20" s="114"/>
      <c r="N20" s="118"/>
      <c r="O20" s="170">
        <f t="shared" si="3"/>
        <v>0</v>
      </c>
      <c r="P20" s="171">
        <f t="shared" si="4"/>
        <v>0</v>
      </c>
      <c r="Q20" s="172">
        <f>IF(P20=0,0,RANK(P20,$P$10:$P$43,0))</f>
        <v>0</v>
      </c>
    </row>
    <row r="21" spans="1:17" ht="21.75" customHeight="1">
      <c r="A21" s="51">
        <f t="shared" si="0"/>
        <v>12</v>
      </c>
      <c r="B21" s="119" t="s">
        <v>75</v>
      </c>
      <c r="C21" s="119" t="s">
        <v>21</v>
      </c>
      <c r="D21" s="119"/>
      <c r="E21" s="120" t="s">
        <v>33</v>
      </c>
      <c r="F21" s="121">
        <v>150</v>
      </c>
      <c r="G21" s="115"/>
      <c r="H21" s="113"/>
      <c r="I21" s="170">
        <f t="shared" si="1"/>
        <v>0</v>
      </c>
      <c r="J21" s="114"/>
      <c r="K21" s="118"/>
      <c r="L21" s="170">
        <f t="shared" si="2"/>
        <v>0</v>
      </c>
      <c r="M21" s="114"/>
      <c r="N21" s="118"/>
      <c r="O21" s="170">
        <f t="shared" si="3"/>
        <v>0</v>
      </c>
      <c r="P21" s="171">
        <f t="shared" si="4"/>
        <v>0</v>
      </c>
      <c r="Q21" s="172">
        <f>IF(P21=0,0,RANK(P21,$P$10:$P$43,0))</f>
        <v>0</v>
      </c>
    </row>
    <row r="22" spans="1:17" ht="21.75" customHeight="1" thickBot="1">
      <c r="A22" s="51">
        <f t="shared" si="0"/>
        <v>13</v>
      </c>
      <c r="B22" s="119" t="s">
        <v>97</v>
      </c>
      <c r="C22" s="119" t="s">
        <v>22</v>
      </c>
      <c r="D22" s="119"/>
      <c r="E22" s="120" t="s">
        <v>33</v>
      </c>
      <c r="F22" s="121">
        <v>209</v>
      </c>
      <c r="G22" s="115"/>
      <c r="H22" s="113"/>
      <c r="I22" s="170">
        <f t="shared" si="1"/>
        <v>0</v>
      </c>
      <c r="J22" s="114"/>
      <c r="K22" s="118"/>
      <c r="L22" s="170">
        <f t="shared" si="2"/>
        <v>0</v>
      </c>
      <c r="M22" s="114"/>
      <c r="N22" s="118"/>
      <c r="O22" s="170">
        <f t="shared" si="3"/>
        <v>0</v>
      </c>
      <c r="P22" s="171">
        <f t="shared" si="4"/>
        <v>0</v>
      </c>
      <c r="Q22" s="172">
        <f>IF(P22=0,0,RANK(P22,$P$10:$P$43,0))</f>
        <v>0</v>
      </c>
    </row>
    <row r="23" spans="1:19" ht="21.75" customHeight="1">
      <c r="A23" s="50">
        <f t="shared" si="0"/>
        <v>14</v>
      </c>
      <c r="B23" s="119" t="s">
        <v>81</v>
      </c>
      <c r="C23" s="119" t="s">
        <v>22</v>
      </c>
      <c r="D23" s="119"/>
      <c r="E23" s="120" t="s">
        <v>33</v>
      </c>
      <c r="F23" s="121">
        <v>216</v>
      </c>
      <c r="G23" s="115"/>
      <c r="H23" s="113"/>
      <c r="I23" s="170">
        <f t="shared" si="1"/>
        <v>0</v>
      </c>
      <c r="J23" s="114"/>
      <c r="K23" s="113"/>
      <c r="L23" s="170">
        <f t="shared" si="2"/>
        <v>0</v>
      </c>
      <c r="M23" s="114"/>
      <c r="N23" s="113"/>
      <c r="O23" s="170">
        <f t="shared" si="3"/>
        <v>0</v>
      </c>
      <c r="P23" s="171">
        <f t="shared" si="4"/>
        <v>0</v>
      </c>
      <c r="Q23" s="172">
        <f>IF(P23=0,0,RANK(P23,$P$10:$P$43,0))</f>
        <v>0</v>
      </c>
      <c r="R23" s="19" t="str">
        <f>B23</f>
        <v>Lorena Espinoza</v>
      </c>
      <c r="S23" s="19" t="str">
        <f>C23</f>
        <v>Leones Rojos</v>
      </c>
    </row>
    <row r="24" spans="1:19" ht="21.75" customHeight="1">
      <c r="A24" s="51">
        <f t="shared" si="0"/>
        <v>15</v>
      </c>
      <c r="B24" s="119" t="s">
        <v>57</v>
      </c>
      <c r="C24" s="119" t="s">
        <v>23</v>
      </c>
      <c r="D24" s="119"/>
      <c r="E24" s="120" t="s">
        <v>33</v>
      </c>
      <c r="F24" s="121">
        <v>259</v>
      </c>
      <c r="G24" s="115"/>
      <c r="H24" s="113"/>
      <c r="I24" s="170">
        <f t="shared" si="1"/>
        <v>0</v>
      </c>
      <c r="J24" s="114"/>
      <c r="K24" s="113"/>
      <c r="L24" s="170">
        <f t="shared" si="2"/>
        <v>0</v>
      </c>
      <c r="M24" s="114"/>
      <c r="N24" s="113"/>
      <c r="O24" s="170">
        <f t="shared" si="3"/>
        <v>0</v>
      </c>
      <c r="P24" s="171">
        <f t="shared" si="4"/>
        <v>0</v>
      </c>
      <c r="Q24" s="172">
        <f>IF(P24=0,0,RANK(P24,$P$10:$P$43,0))</f>
        <v>0</v>
      </c>
      <c r="R24" s="19" t="str">
        <f>B24</f>
        <v>Romina Perez</v>
      </c>
      <c r="S24" s="19" t="str">
        <f>C24</f>
        <v>Colo Colo</v>
      </c>
    </row>
    <row r="25" spans="1:19" ht="21.75" customHeight="1">
      <c r="A25" s="51">
        <f t="shared" si="0"/>
        <v>16</v>
      </c>
      <c r="B25" s="119" t="s">
        <v>243</v>
      </c>
      <c r="C25" s="119" t="s">
        <v>64</v>
      </c>
      <c r="D25" s="119"/>
      <c r="E25" s="120" t="s">
        <v>33</v>
      </c>
      <c r="F25" s="121">
        <v>260</v>
      </c>
      <c r="G25" s="115"/>
      <c r="H25" s="113"/>
      <c r="I25" s="170">
        <f t="shared" si="1"/>
        <v>0</v>
      </c>
      <c r="J25" s="114"/>
      <c r="K25" s="113"/>
      <c r="L25" s="170">
        <f t="shared" si="2"/>
        <v>0</v>
      </c>
      <c r="M25" s="114"/>
      <c r="N25" s="113"/>
      <c r="O25" s="170">
        <f t="shared" si="3"/>
        <v>0</v>
      </c>
      <c r="P25" s="171">
        <f t="shared" si="4"/>
        <v>0</v>
      </c>
      <c r="Q25" s="172">
        <f>IF(P25=0,0,RANK(P25,$P$10:$P$43,0))</f>
        <v>0</v>
      </c>
      <c r="R25" s="19" t="str">
        <f>B25</f>
        <v>Alisson Valenzuela</v>
      </c>
      <c r="S25" s="19" t="str">
        <f>C25</f>
        <v>Fenix</v>
      </c>
    </row>
    <row r="26" spans="1:17" ht="21.75" customHeight="1">
      <c r="A26" s="51">
        <f t="shared" si="0"/>
        <v>17</v>
      </c>
      <c r="B26" s="119" t="s">
        <v>293</v>
      </c>
      <c r="C26" s="119" t="s">
        <v>82</v>
      </c>
      <c r="D26" s="119"/>
      <c r="E26" s="120" t="s">
        <v>33</v>
      </c>
      <c r="F26" s="121">
        <v>260</v>
      </c>
      <c r="G26" s="115"/>
      <c r="H26" s="111"/>
      <c r="I26" s="170">
        <f t="shared" si="1"/>
        <v>0</v>
      </c>
      <c r="J26" s="114"/>
      <c r="K26" s="113"/>
      <c r="L26" s="170">
        <f t="shared" si="2"/>
        <v>0</v>
      </c>
      <c r="M26" s="114"/>
      <c r="N26" s="118"/>
      <c r="O26" s="170">
        <f t="shared" si="3"/>
        <v>0</v>
      </c>
      <c r="P26" s="171">
        <f t="shared" si="4"/>
        <v>0</v>
      </c>
      <c r="Q26" s="172">
        <f>IF(P26=0,0,RANK(P26,$P$10:$P$43,0))</f>
        <v>0</v>
      </c>
    </row>
    <row r="27" spans="1:17" ht="21.75" customHeight="1">
      <c r="A27" s="51">
        <f t="shared" si="0"/>
        <v>18</v>
      </c>
      <c r="B27" s="119" t="s">
        <v>227</v>
      </c>
      <c r="C27" s="119" t="s">
        <v>228</v>
      </c>
      <c r="D27" s="119"/>
      <c r="E27" s="120" t="s">
        <v>33</v>
      </c>
      <c r="F27" s="121">
        <v>361</v>
      </c>
      <c r="G27" s="115"/>
      <c r="H27" s="113"/>
      <c r="I27" s="170">
        <f t="shared" si="1"/>
        <v>0</v>
      </c>
      <c r="J27" s="114"/>
      <c r="K27" s="118"/>
      <c r="L27" s="170">
        <f t="shared" si="2"/>
        <v>0</v>
      </c>
      <c r="M27" s="114"/>
      <c r="N27" s="118"/>
      <c r="O27" s="170">
        <f t="shared" si="3"/>
        <v>0</v>
      </c>
      <c r="P27" s="171">
        <f t="shared" si="4"/>
        <v>0</v>
      </c>
      <c r="Q27" s="172">
        <f>IF(P27=0,0,RANK(P27,$P$10:$P$43,0))</f>
        <v>0</v>
      </c>
    </row>
    <row r="28" spans="1:17" ht="21.75" customHeight="1">
      <c r="A28" s="51">
        <f t="shared" si="0"/>
        <v>19</v>
      </c>
      <c r="B28" s="119" t="s">
        <v>289</v>
      </c>
      <c r="C28" s="119" t="s">
        <v>228</v>
      </c>
      <c r="D28" s="119"/>
      <c r="E28" s="120" t="s">
        <v>33</v>
      </c>
      <c r="F28" s="121">
        <v>376</v>
      </c>
      <c r="G28" s="115"/>
      <c r="H28" s="113"/>
      <c r="I28" s="170">
        <f t="shared" si="1"/>
        <v>0</v>
      </c>
      <c r="J28" s="114"/>
      <c r="K28" s="118"/>
      <c r="L28" s="170">
        <f t="shared" si="2"/>
        <v>0</v>
      </c>
      <c r="M28" s="114"/>
      <c r="N28" s="118"/>
      <c r="O28" s="170">
        <f t="shared" si="3"/>
        <v>0</v>
      </c>
      <c r="P28" s="171">
        <f t="shared" si="4"/>
        <v>0</v>
      </c>
      <c r="Q28" s="172">
        <f>IF(P28=0,0,RANK(P28,$P$10:$P$43,0))</f>
        <v>0</v>
      </c>
    </row>
    <row r="29" spans="1:17" ht="21.75" customHeight="1">
      <c r="A29" s="51">
        <f t="shared" si="0"/>
        <v>20</v>
      </c>
      <c r="B29" s="119" t="s">
        <v>206</v>
      </c>
      <c r="C29" s="119" t="s">
        <v>45</v>
      </c>
      <c r="D29" s="119"/>
      <c r="E29" s="120" t="s">
        <v>33</v>
      </c>
      <c r="F29" s="121">
        <v>565</v>
      </c>
      <c r="G29" s="115"/>
      <c r="H29" s="113"/>
      <c r="I29" s="170">
        <f t="shared" si="1"/>
        <v>0</v>
      </c>
      <c r="J29" s="114"/>
      <c r="K29" s="113"/>
      <c r="L29" s="170">
        <f t="shared" si="2"/>
        <v>0</v>
      </c>
      <c r="M29" s="114"/>
      <c r="N29" s="113"/>
      <c r="O29" s="170">
        <f t="shared" si="3"/>
        <v>0</v>
      </c>
      <c r="P29" s="171">
        <f t="shared" si="4"/>
        <v>0</v>
      </c>
      <c r="Q29" s="172">
        <f>IF(P29=0,0,RANK(P29,$P$10:$P$43,0))</f>
        <v>0</v>
      </c>
    </row>
    <row r="30" spans="1:17" ht="21.75" customHeight="1">
      <c r="A30" s="51">
        <f t="shared" si="0"/>
        <v>21</v>
      </c>
      <c r="B30" s="119" t="s">
        <v>338</v>
      </c>
      <c r="C30" s="119" t="s">
        <v>45</v>
      </c>
      <c r="D30" s="119"/>
      <c r="E30" s="120" t="s">
        <v>33</v>
      </c>
      <c r="F30" s="121">
        <v>564</v>
      </c>
      <c r="G30" s="115"/>
      <c r="H30" s="113"/>
      <c r="I30" s="170"/>
      <c r="J30" s="114"/>
      <c r="K30" s="113"/>
      <c r="L30" s="170"/>
      <c r="M30" s="114"/>
      <c r="N30" s="113"/>
      <c r="O30" s="170"/>
      <c r="P30" s="171"/>
      <c r="Q30" s="172"/>
    </row>
    <row r="31" spans="1:17" ht="21.75" customHeight="1">
      <c r="A31" s="51">
        <f t="shared" si="0"/>
        <v>22</v>
      </c>
      <c r="B31" s="119" t="s">
        <v>68</v>
      </c>
      <c r="C31" s="119" t="s">
        <v>45</v>
      </c>
      <c r="D31" s="119"/>
      <c r="E31" s="120" t="s">
        <v>33</v>
      </c>
      <c r="F31" s="121">
        <v>562</v>
      </c>
      <c r="G31" s="115"/>
      <c r="H31" s="113"/>
      <c r="I31" s="170"/>
      <c r="J31" s="114"/>
      <c r="K31" s="113"/>
      <c r="L31" s="170"/>
      <c r="M31" s="114"/>
      <c r="N31" s="113"/>
      <c r="O31" s="170"/>
      <c r="P31" s="171"/>
      <c r="Q31" s="172"/>
    </row>
    <row r="32" spans="1:17" ht="21.75" customHeight="1">
      <c r="A32" s="51">
        <f t="shared" si="0"/>
        <v>23</v>
      </c>
      <c r="B32" s="119" t="s">
        <v>241</v>
      </c>
      <c r="C32" s="119" t="s">
        <v>110</v>
      </c>
      <c r="D32" s="119"/>
      <c r="E32" s="120" t="s">
        <v>33</v>
      </c>
      <c r="F32" s="121">
        <v>582</v>
      </c>
      <c r="G32" s="115"/>
      <c r="H32" s="113"/>
      <c r="I32" s="170">
        <f t="shared" si="1"/>
        <v>0</v>
      </c>
      <c r="J32" s="114"/>
      <c r="K32" s="118"/>
      <c r="L32" s="170">
        <v>1</v>
      </c>
      <c r="M32" s="114"/>
      <c r="N32" s="118"/>
      <c r="O32" s="170">
        <f t="shared" si="3"/>
        <v>0</v>
      </c>
      <c r="P32" s="171">
        <f t="shared" si="4"/>
        <v>1</v>
      </c>
      <c r="Q32" s="172">
        <f>IF(P32=0,0,RANK(P32,$P$10:$P$43,0))</f>
        <v>1</v>
      </c>
    </row>
    <row r="33" spans="1:17" ht="21.75" customHeight="1">
      <c r="A33" s="51">
        <f t="shared" si="0"/>
        <v>24</v>
      </c>
      <c r="B33" s="119" t="s">
        <v>205</v>
      </c>
      <c r="C33" s="119" t="s">
        <v>105</v>
      </c>
      <c r="D33" s="119"/>
      <c r="E33" s="120" t="s">
        <v>33</v>
      </c>
      <c r="F33" s="121">
        <v>480</v>
      </c>
      <c r="G33" s="115"/>
      <c r="H33" s="113"/>
      <c r="I33" s="170"/>
      <c r="J33" s="114"/>
      <c r="K33" s="118"/>
      <c r="L33" s="170"/>
      <c r="M33" s="114"/>
      <c r="N33" s="118"/>
      <c r="O33" s="170"/>
      <c r="P33" s="171"/>
      <c r="Q33" s="172"/>
    </row>
    <row r="34" spans="1:17" ht="21.75" customHeight="1">
      <c r="A34" s="51">
        <f t="shared" si="0"/>
        <v>25</v>
      </c>
      <c r="B34" s="119" t="s">
        <v>262</v>
      </c>
      <c r="C34" s="119" t="s">
        <v>109</v>
      </c>
      <c r="D34" s="119"/>
      <c r="E34" s="120" t="s">
        <v>33</v>
      </c>
      <c r="F34" s="121">
        <v>700</v>
      </c>
      <c r="G34" s="115"/>
      <c r="H34" s="113"/>
      <c r="I34" s="170">
        <f t="shared" si="1"/>
        <v>0</v>
      </c>
      <c r="J34" s="114"/>
      <c r="K34" s="118"/>
      <c r="L34" s="170">
        <f t="shared" si="2"/>
        <v>0</v>
      </c>
      <c r="M34" s="114"/>
      <c r="N34" s="118"/>
      <c r="O34" s="170">
        <f t="shared" si="3"/>
        <v>0</v>
      </c>
      <c r="P34" s="171">
        <f t="shared" si="4"/>
        <v>0</v>
      </c>
      <c r="Q34" s="172">
        <f>IF(P34=0,0,RANK(P34,$P$10:$P$43,0))</f>
        <v>0</v>
      </c>
    </row>
    <row r="35" spans="1:17" ht="21.75" customHeight="1">
      <c r="A35" s="51">
        <f t="shared" si="0"/>
        <v>26</v>
      </c>
      <c r="B35" s="119" t="s">
        <v>269</v>
      </c>
      <c r="C35" s="119" t="s">
        <v>56</v>
      </c>
      <c r="D35" s="119"/>
      <c r="E35" s="120" t="s">
        <v>33</v>
      </c>
      <c r="F35" s="121">
        <v>731</v>
      </c>
      <c r="G35" s="115"/>
      <c r="H35" s="113"/>
      <c r="I35" s="170">
        <f t="shared" si="1"/>
        <v>0</v>
      </c>
      <c r="J35" s="114"/>
      <c r="K35" s="118"/>
      <c r="L35" s="170">
        <f t="shared" si="2"/>
        <v>0</v>
      </c>
      <c r="M35" s="114"/>
      <c r="N35" s="118"/>
      <c r="O35" s="170">
        <f t="shared" si="3"/>
        <v>0</v>
      </c>
      <c r="P35" s="171">
        <f t="shared" si="4"/>
        <v>0</v>
      </c>
      <c r="Q35" s="172">
        <f>IF(P35=0,0,RANK(P35,$P$10:$P$43,0))</f>
        <v>0</v>
      </c>
    </row>
    <row r="36" spans="1:17" ht="21.75" customHeight="1">
      <c r="A36" s="51">
        <f t="shared" si="0"/>
        <v>27</v>
      </c>
      <c r="B36" s="119" t="s">
        <v>58</v>
      </c>
      <c r="C36" s="119" t="s">
        <v>133</v>
      </c>
      <c r="D36" s="119"/>
      <c r="E36" s="120" t="s">
        <v>33</v>
      </c>
      <c r="F36" s="121">
        <v>827</v>
      </c>
      <c r="G36" s="115"/>
      <c r="H36" s="113"/>
      <c r="I36" s="170">
        <f t="shared" si="1"/>
        <v>0</v>
      </c>
      <c r="J36" s="114"/>
      <c r="K36" s="118"/>
      <c r="L36" s="170">
        <f t="shared" si="2"/>
        <v>0</v>
      </c>
      <c r="M36" s="114"/>
      <c r="N36" s="118"/>
      <c r="O36" s="170">
        <f t="shared" si="3"/>
        <v>0</v>
      </c>
      <c r="P36" s="171">
        <f t="shared" si="4"/>
        <v>0</v>
      </c>
      <c r="Q36" s="172">
        <f>IF(P36=0,0,RANK(P36,$P$10:$P$43,0))</f>
        <v>0</v>
      </c>
    </row>
    <row r="37" spans="1:17" ht="21.75" customHeight="1">
      <c r="A37" s="51">
        <f t="shared" si="0"/>
        <v>28</v>
      </c>
      <c r="B37" s="119" t="s">
        <v>50</v>
      </c>
      <c r="C37" s="119" t="s">
        <v>133</v>
      </c>
      <c r="D37" s="119"/>
      <c r="E37" s="120" t="s">
        <v>33</v>
      </c>
      <c r="F37" s="121">
        <v>830</v>
      </c>
      <c r="G37" s="115"/>
      <c r="H37" s="113"/>
      <c r="I37" s="170">
        <f t="shared" si="1"/>
        <v>0</v>
      </c>
      <c r="J37" s="114"/>
      <c r="K37" s="118"/>
      <c r="L37" s="170">
        <f t="shared" si="2"/>
        <v>0</v>
      </c>
      <c r="M37" s="114"/>
      <c r="N37" s="118"/>
      <c r="O37" s="170">
        <f t="shared" si="3"/>
        <v>0</v>
      </c>
      <c r="P37" s="171">
        <f t="shared" si="4"/>
        <v>0</v>
      </c>
      <c r="Q37" s="172">
        <f>IF(P37=0,0,RANK(P37,$P$10:$P$43,0))</f>
        <v>0</v>
      </c>
    </row>
    <row r="38" spans="1:17" ht="21.75" customHeight="1">
      <c r="A38" s="51">
        <f t="shared" si="0"/>
        <v>29</v>
      </c>
      <c r="B38" s="119" t="s">
        <v>72</v>
      </c>
      <c r="C38" s="119" t="s">
        <v>133</v>
      </c>
      <c r="D38" s="119"/>
      <c r="E38" s="120" t="s">
        <v>33</v>
      </c>
      <c r="F38" s="121">
        <v>831</v>
      </c>
      <c r="G38" s="115"/>
      <c r="H38" s="113"/>
      <c r="I38" s="170">
        <f t="shared" si="1"/>
        <v>0</v>
      </c>
      <c r="J38" s="114"/>
      <c r="K38" s="118"/>
      <c r="L38" s="170">
        <f t="shared" si="2"/>
        <v>0</v>
      </c>
      <c r="M38" s="114"/>
      <c r="N38" s="118"/>
      <c r="O38" s="170">
        <f t="shared" si="3"/>
        <v>0</v>
      </c>
      <c r="P38" s="171">
        <f t="shared" si="4"/>
        <v>0</v>
      </c>
      <c r="Q38" s="172">
        <f>IF(P38=0,0,RANK(P38,$P$10:$P$43,0))</f>
        <v>0</v>
      </c>
    </row>
    <row r="39" spans="1:17" ht="21.75" customHeight="1">
      <c r="A39" s="51">
        <f t="shared" si="0"/>
        <v>30</v>
      </c>
      <c r="B39" s="119" t="s">
        <v>60</v>
      </c>
      <c r="C39" s="119" t="s">
        <v>133</v>
      </c>
      <c r="D39" s="119"/>
      <c r="E39" s="120" t="s">
        <v>33</v>
      </c>
      <c r="F39" s="121">
        <v>834</v>
      </c>
      <c r="G39" s="115"/>
      <c r="H39" s="113"/>
      <c r="I39" s="170">
        <f t="shared" si="1"/>
        <v>0</v>
      </c>
      <c r="J39" s="114"/>
      <c r="K39" s="118"/>
      <c r="L39" s="170">
        <f t="shared" si="2"/>
        <v>0</v>
      </c>
      <c r="M39" s="114"/>
      <c r="N39" s="118"/>
      <c r="O39" s="170">
        <f t="shared" si="3"/>
        <v>0</v>
      </c>
      <c r="P39" s="171">
        <f>(I39+L39+O39)</f>
        <v>0</v>
      </c>
      <c r="Q39" s="172">
        <f>IF(P39=0,0,RANK(P39,$P$10:$P$43,0))</f>
        <v>0</v>
      </c>
    </row>
    <row r="40" spans="1:17" ht="21.75" customHeight="1">
      <c r="A40" s="51">
        <f t="shared" si="0"/>
        <v>31</v>
      </c>
      <c r="B40" s="119" t="s">
        <v>59</v>
      </c>
      <c r="C40" s="119" t="s">
        <v>133</v>
      </c>
      <c r="D40" s="119"/>
      <c r="E40" s="120" t="s">
        <v>33</v>
      </c>
      <c r="F40" s="121">
        <v>837</v>
      </c>
      <c r="G40" s="115"/>
      <c r="H40" s="113"/>
      <c r="I40" s="170">
        <f t="shared" si="1"/>
        <v>0</v>
      </c>
      <c r="J40" s="114"/>
      <c r="K40" s="113"/>
      <c r="L40" s="170">
        <f t="shared" si="2"/>
        <v>0</v>
      </c>
      <c r="M40" s="114"/>
      <c r="N40" s="118"/>
      <c r="O40" s="170">
        <f t="shared" si="3"/>
        <v>0</v>
      </c>
      <c r="P40" s="171">
        <f>(I40+L40+O40)</f>
        <v>0</v>
      </c>
      <c r="Q40" s="172">
        <f>IF(P40=0,0,RANK(P40,$P$10:$P$43,0))</f>
        <v>0</v>
      </c>
    </row>
    <row r="41" spans="1:17" ht="21.75" customHeight="1">
      <c r="A41" s="51">
        <f t="shared" si="0"/>
        <v>32</v>
      </c>
      <c r="B41" s="119" t="s">
        <v>184</v>
      </c>
      <c r="C41" s="119" t="s">
        <v>131</v>
      </c>
      <c r="D41" s="119"/>
      <c r="E41" s="120" t="s">
        <v>33</v>
      </c>
      <c r="F41" s="121">
        <v>850</v>
      </c>
      <c r="G41" s="115"/>
      <c r="H41" s="113"/>
      <c r="I41" s="170">
        <f t="shared" si="1"/>
        <v>0</v>
      </c>
      <c r="J41" s="114"/>
      <c r="K41" s="118"/>
      <c r="L41" s="170">
        <f t="shared" si="2"/>
        <v>0</v>
      </c>
      <c r="M41" s="114"/>
      <c r="N41" s="118"/>
      <c r="O41" s="170">
        <f t="shared" si="3"/>
        <v>0</v>
      </c>
      <c r="P41" s="171">
        <f t="shared" si="4"/>
        <v>0</v>
      </c>
      <c r="Q41" s="172">
        <f>IF(P41=0,0,RANK(P41,$P$10:$P$43,0))</f>
        <v>0</v>
      </c>
    </row>
    <row r="42" spans="1:17" ht="21.75" customHeight="1">
      <c r="A42" s="51">
        <f t="shared" si="0"/>
        <v>33</v>
      </c>
      <c r="B42" s="119" t="s">
        <v>305</v>
      </c>
      <c r="C42" s="119" t="s">
        <v>134</v>
      </c>
      <c r="D42" s="119"/>
      <c r="E42" s="120" t="s">
        <v>33</v>
      </c>
      <c r="F42" s="121">
        <v>901</v>
      </c>
      <c r="G42" s="115"/>
      <c r="H42" s="113"/>
      <c r="I42" s="170">
        <f t="shared" si="1"/>
        <v>0</v>
      </c>
      <c r="J42" s="114"/>
      <c r="K42" s="118"/>
      <c r="L42" s="170">
        <f t="shared" si="2"/>
        <v>0</v>
      </c>
      <c r="M42" s="114"/>
      <c r="N42" s="118"/>
      <c r="O42" s="170">
        <f t="shared" si="3"/>
        <v>0</v>
      </c>
      <c r="P42" s="171">
        <f t="shared" si="4"/>
        <v>0</v>
      </c>
      <c r="Q42" s="172">
        <f>IF(P42=0,0,RANK(P42,$P$10:$P$43,0))</f>
        <v>0</v>
      </c>
    </row>
    <row r="43" spans="1:17" ht="21.75" customHeight="1" thickBot="1">
      <c r="A43" s="51">
        <f t="shared" si="0"/>
        <v>34</v>
      </c>
      <c r="B43" s="119" t="s">
        <v>328</v>
      </c>
      <c r="C43" s="119" t="s">
        <v>329</v>
      </c>
      <c r="D43" s="119"/>
      <c r="E43" s="120" t="s">
        <v>33</v>
      </c>
      <c r="F43" s="121">
        <v>987</v>
      </c>
      <c r="G43" s="115"/>
      <c r="H43" s="113"/>
      <c r="I43" s="170">
        <f t="shared" si="1"/>
        <v>0</v>
      </c>
      <c r="J43" s="114"/>
      <c r="K43" s="118"/>
      <c r="L43" s="170">
        <f t="shared" si="2"/>
        <v>0</v>
      </c>
      <c r="M43" s="114"/>
      <c r="N43" s="118"/>
      <c r="O43" s="170">
        <f t="shared" si="3"/>
        <v>0</v>
      </c>
      <c r="P43" s="171">
        <f t="shared" si="4"/>
        <v>0</v>
      </c>
      <c r="Q43" s="172">
        <f>IF(P43=0,0,RANK(P43,$P$10:$P$43,0))</f>
        <v>0</v>
      </c>
    </row>
    <row r="44" spans="2:17" ht="54.75" customHeight="1" thickBot="1">
      <c r="B44" s="19" t="s">
        <v>5</v>
      </c>
      <c r="G44" s="98"/>
      <c r="H44" s="99"/>
      <c r="I44" s="100"/>
      <c r="J44" s="150"/>
      <c r="K44" s="99"/>
      <c r="L44" s="100"/>
      <c r="M44" s="98"/>
      <c r="N44" s="99"/>
      <c r="O44" s="100"/>
      <c r="P44" s="24"/>
      <c r="Q44" s="24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"/>
  <sheetViews>
    <sheetView showZeros="0"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4.421875" style="19" hidden="1" customWidth="1"/>
    <col min="6" max="7" width="9.140625" style="19" customWidth="1"/>
    <col min="8" max="9" width="0" style="19" hidden="1" customWidth="1"/>
    <col min="10" max="12" width="9.140625" style="19" customWidth="1"/>
    <col min="13" max="14" width="0" style="19" hidden="1" customWidth="1"/>
    <col min="15" max="17" width="9.140625" style="19" customWidth="1"/>
    <col min="18" max="19" width="0" style="19" hidden="1" customWidth="1"/>
    <col min="20" max="23" width="9.140625" style="19" customWidth="1"/>
    <col min="24" max="25" width="0" style="19" hidden="1" customWidth="1"/>
    <col min="26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17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4">
        <f>COUNTA(B10:B18)</f>
        <v>9</v>
      </c>
      <c r="G7" s="61" t="s">
        <v>11</v>
      </c>
      <c r="J7" s="194"/>
      <c r="K7" s="195"/>
      <c r="L7" s="61" t="s">
        <v>11</v>
      </c>
      <c r="O7" s="186"/>
      <c r="P7" s="187"/>
      <c r="Q7" s="61" t="s">
        <v>11</v>
      </c>
      <c r="T7" s="194"/>
      <c r="U7" s="195"/>
    </row>
    <row r="8" spans="7:23" ht="29.25" customHeight="1" thickBot="1">
      <c r="G8" s="191"/>
      <c r="H8" s="192"/>
      <c r="I8" s="192"/>
      <c r="J8" s="192"/>
      <c r="K8" s="193"/>
      <c r="L8" s="197"/>
      <c r="M8" s="197"/>
      <c r="N8" s="197"/>
      <c r="O8" s="197"/>
      <c r="P8" s="198"/>
      <c r="Q8" s="197"/>
      <c r="R8" s="197"/>
      <c r="S8" s="197"/>
      <c r="T8" s="197"/>
      <c r="U8" s="198"/>
      <c r="V8" s="24"/>
      <c r="W8" s="24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7" t="s">
        <v>1</v>
      </c>
      <c r="G9" s="56" t="s">
        <v>2</v>
      </c>
      <c r="J9" s="58" t="s">
        <v>3</v>
      </c>
      <c r="K9" s="59" t="s">
        <v>4</v>
      </c>
      <c r="L9" s="103" t="s">
        <v>2</v>
      </c>
      <c r="O9" s="58" t="s">
        <v>3</v>
      </c>
      <c r="P9" s="104" t="s">
        <v>4</v>
      </c>
      <c r="Q9" s="56" t="s">
        <v>2</v>
      </c>
      <c r="T9" s="58" t="s">
        <v>3</v>
      </c>
      <c r="U9" s="59" t="s">
        <v>4</v>
      </c>
      <c r="V9" s="68" t="s">
        <v>7</v>
      </c>
      <c r="W9" s="69" t="s">
        <v>2</v>
      </c>
      <c r="AA9" s="19"/>
    </row>
    <row r="10" spans="1:25" ht="22.5" customHeight="1">
      <c r="A10" s="50">
        <f aca="true" t="shared" si="0" ref="A10:A18">IF(B10&gt;0,A9+1,"")</f>
        <v>1</v>
      </c>
      <c r="B10" s="122" t="s">
        <v>313</v>
      </c>
      <c r="C10" s="122" t="s">
        <v>314</v>
      </c>
      <c r="D10" s="46"/>
      <c r="E10" s="46"/>
      <c r="F10" s="38">
        <v>84</v>
      </c>
      <c r="G10" s="30"/>
      <c r="J10" s="37"/>
      <c r="K10" s="11">
        <f>IF(G10=0,0,$F$7+1-G10)</f>
        <v>0</v>
      </c>
      <c r="L10" s="30"/>
      <c r="O10" s="37"/>
      <c r="P10" s="11">
        <f>IF(L10=0,0,$F$7+1-L10)</f>
        <v>0</v>
      </c>
      <c r="Q10" s="6"/>
      <c r="T10" s="37"/>
      <c r="U10" s="11">
        <f>IF(Q10=0,0,$F$7+1-Q10)</f>
        <v>0</v>
      </c>
      <c r="V10" s="31">
        <f>K10+P10+U10</f>
        <v>0</v>
      </c>
      <c r="W10" s="31">
        <f>IF(V10=0,0,RANK(V10,$V$10:$V$18,0))</f>
        <v>0</v>
      </c>
      <c r="X10" s="19" t="str">
        <f>$B10</f>
        <v>Lucas Beroitza</v>
      </c>
      <c r="Y10" s="19" t="str">
        <f>$C10</f>
        <v>U. De Chile</v>
      </c>
    </row>
    <row r="11" spans="1:25" ht="22.5" customHeight="1" thickBot="1">
      <c r="A11" s="51">
        <f t="shared" si="0"/>
        <v>2</v>
      </c>
      <c r="B11" s="122" t="s">
        <v>283</v>
      </c>
      <c r="C11" s="122" t="s">
        <v>172</v>
      </c>
      <c r="D11" s="46"/>
      <c r="E11" s="46"/>
      <c r="F11" s="38">
        <v>172</v>
      </c>
      <c r="G11" s="18"/>
      <c r="J11" s="10"/>
      <c r="K11" s="11">
        <f>IF(G11=0,0,$F$7+1-G11)</f>
        <v>0</v>
      </c>
      <c r="L11" s="18"/>
      <c r="O11" s="10"/>
      <c r="P11" s="11">
        <f>IF(L11=0,0,$F$7+1-L11)</f>
        <v>0</v>
      </c>
      <c r="Q11" s="8"/>
      <c r="T11" s="10"/>
      <c r="U11" s="11">
        <f>IF(Q11=0,0,$F$7+1-Q11)</f>
        <v>0</v>
      </c>
      <c r="V11" s="31">
        <f>K11+P11+U11</f>
        <v>0</v>
      </c>
      <c r="W11" s="31">
        <f>IF(V11=0,0,RANK(V11,$V$10:$V$18,0))</f>
        <v>0</v>
      </c>
      <c r="X11" s="19" t="str">
        <f>$B11</f>
        <v>Felipe Toro</v>
      </c>
      <c r="Y11" s="19" t="str">
        <f>$C11</f>
        <v>Team Diaz</v>
      </c>
    </row>
    <row r="12" spans="1:25" ht="22.5" customHeight="1">
      <c r="A12" s="50">
        <f t="shared" si="0"/>
        <v>3</v>
      </c>
      <c r="B12" s="133" t="s">
        <v>297</v>
      </c>
      <c r="C12" s="133" t="s">
        <v>82</v>
      </c>
      <c r="D12" s="87"/>
      <c r="E12" s="87"/>
      <c r="F12" s="89">
        <v>265</v>
      </c>
      <c r="G12" s="18"/>
      <c r="J12" s="10"/>
      <c r="K12" s="11">
        <f>IF(G12=0,0,$F$7+1-G12)</f>
        <v>0</v>
      </c>
      <c r="L12" s="18"/>
      <c r="O12" s="10"/>
      <c r="P12" s="11">
        <f>IF(L12=0,0,$F$7+1-L12)</f>
        <v>0</v>
      </c>
      <c r="Q12" s="8"/>
      <c r="T12" s="10"/>
      <c r="U12" s="11">
        <f>IF(Q12=0,0,$F$7+1-Q12)</f>
        <v>0</v>
      </c>
      <c r="V12" s="31">
        <f>K12+P12+U12</f>
        <v>0</v>
      </c>
      <c r="W12" s="31">
        <f>IF(V12=0,0,RANK(V12,$V$10:$V$18,0))</f>
        <v>0</v>
      </c>
      <c r="X12" s="19" t="str">
        <f>$B12</f>
        <v>Matias Mora </v>
      </c>
      <c r="Y12" s="19" t="str">
        <f>$C12</f>
        <v>Boosted</v>
      </c>
    </row>
    <row r="13" spans="1:25" ht="22.5" customHeight="1" thickBot="1">
      <c r="A13" s="51">
        <f t="shared" si="0"/>
        <v>4</v>
      </c>
      <c r="B13" s="122" t="s">
        <v>292</v>
      </c>
      <c r="C13" s="122" t="s">
        <v>82</v>
      </c>
      <c r="D13" s="46"/>
      <c r="E13" s="46"/>
      <c r="F13" s="38">
        <v>267</v>
      </c>
      <c r="G13" s="18"/>
      <c r="J13" s="9"/>
      <c r="K13" s="11"/>
      <c r="L13" s="18"/>
      <c r="O13" s="9"/>
      <c r="P13" s="11"/>
      <c r="Q13" s="8"/>
      <c r="T13" s="9"/>
      <c r="U13" s="11"/>
      <c r="V13" s="31">
        <f>K13+P13+U13</f>
        <v>0</v>
      </c>
      <c r="W13" s="31">
        <f>IF(V13=0,0,RANK(V13,$V$10:$V$18,0))</f>
        <v>0</v>
      </c>
      <c r="X13" s="19" t="str">
        <f>$B13</f>
        <v>Gaspar Tapia</v>
      </c>
      <c r="Y13" s="19" t="str">
        <f>$C13</f>
        <v>Boosted</v>
      </c>
    </row>
    <row r="14" spans="1:25" ht="22.5" customHeight="1">
      <c r="A14" s="50">
        <f t="shared" si="0"/>
        <v>5</v>
      </c>
      <c r="B14" s="122" t="s">
        <v>302</v>
      </c>
      <c r="C14" s="122" t="s">
        <v>64</v>
      </c>
      <c r="D14" s="46"/>
      <c r="E14" s="46"/>
      <c r="F14" s="38">
        <v>519</v>
      </c>
      <c r="G14" s="18"/>
      <c r="J14" s="9"/>
      <c r="K14" s="11"/>
      <c r="L14" s="18"/>
      <c r="O14" s="9"/>
      <c r="P14" s="11"/>
      <c r="Q14" s="8"/>
      <c r="T14" s="9"/>
      <c r="U14" s="11"/>
      <c r="V14" s="31"/>
      <c r="W14" s="31"/>
      <c r="X14" s="19" t="str">
        <f>$B14</f>
        <v>Vicente Montanares</v>
      </c>
      <c r="Y14" s="19" t="str">
        <f>$C14</f>
        <v>Fenix</v>
      </c>
    </row>
    <row r="15" spans="1:25" ht="22.5" customHeight="1" thickBot="1">
      <c r="A15" s="51">
        <f t="shared" si="0"/>
        <v>6</v>
      </c>
      <c r="B15" s="122" t="s">
        <v>333</v>
      </c>
      <c r="C15" s="122" t="s">
        <v>334</v>
      </c>
      <c r="D15" s="46"/>
      <c r="E15" s="46"/>
      <c r="F15" s="38">
        <v>999</v>
      </c>
      <c r="G15" s="18"/>
      <c r="J15" s="9"/>
      <c r="K15" s="11"/>
      <c r="L15" s="18"/>
      <c r="O15" s="9"/>
      <c r="P15" s="11"/>
      <c r="Q15" s="8"/>
      <c r="T15" s="9"/>
      <c r="U15" s="11"/>
      <c r="V15" s="31"/>
      <c r="W15" s="31"/>
      <c r="X15" s="19" t="str">
        <f>$B15</f>
        <v>Franco Mondaca</v>
      </c>
      <c r="Y15" s="19" t="str">
        <f>$C15</f>
        <v>Pintana s Ruedas</v>
      </c>
    </row>
    <row r="16" spans="1:25" ht="22.5" customHeight="1">
      <c r="A16" s="50">
        <f t="shared" si="0"/>
        <v>7</v>
      </c>
      <c r="B16" s="122" t="s">
        <v>186</v>
      </c>
      <c r="C16" s="122" t="s">
        <v>108</v>
      </c>
      <c r="D16" s="46"/>
      <c r="E16" s="46"/>
      <c r="F16" s="38">
        <v>960</v>
      </c>
      <c r="G16" s="18"/>
      <c r="J16" s="9"/>
      <c r="K16" s="11"/>
      <c r="L16" s="18"/>
      <c r="O16" s="9"/>
      <c r="P16" s="11"/>
      <c r="Q16" s="8"/>
      <c r="T16" s="9"/>
      <c r="U16" s="11"/>
      <c r="V16" s="31"/>
      <c r="W16" s="31"/>
      <c r="X16" s="19" t="str">
        <f>$B16</f>
        <v>Javier Ramos</v>
      </c>
      <c r="Y16" s="19" t="str">
        <f>$C16</f>
        <v>Puente Alto</v>
      </c>
    </row>
    <row r="17" spans="1:25" ht="22.5" customHeight="1" thickBot="1">
      <c r="A17" s="51">
        <f t="shared" si="0"/>
        <v>8</v>
      </c>
      <c r="B17" s="122" t="s">
        <v>220</v>
      </c>
      <c r="C17" s="122" t="s">
        <v>108</v>
      </c>
      <c r="D17" s="46"/>
      <c r="E17" s="46"/>
      <c r="F17" s="38">
        <v>961</v>
      </c>
      <c r="G17" s="18"/>
      <c r="J17" s="9"/>
      <c r="K17" s="11"/>
      <c r="L17" s="18"/>
      <c r="O17" s="9"/>
      <c r="P17" s="11"/>
      <c r="Q17" s="8"/>
      <c r="T17" s="9"/>
      <c r="U17" s="11"/>
      <c r="V17" s="31"/>
      <c r="W17" s="31"/>
      <c r="X17" s="19" t="str">
        <f>$B17</f>
        <v>Aron Gonzalez</v>
      </c>
      <c r="Y17" s="19" t="str">
        <f>$C17</f>
        <v>Puente Alto</v>
      </c>
    </row>
    <row r="18" spans="1:25" ht="22.5" customHeight="1" thickBot="1">
      <c r="A18" s="50">
        <f t="shared" si="0"/>
        <v>9</v>
      </c>
      <c r="B18" s="122" t="s">
        <v>182</v>
      </c>
      <c r="C18" s="122" t="s">
        <v>108</v>
      </c>
      <c r="D18" s="46"/>
      <c r="E18" s="46"/>
      <c r="F18" s="38">
        <v>978</v>
      </c>
      <c r="G18" s="18"/>
      <c r="J18" s="9"/>
      <c r="K18" s="11"/>
      <c r="L18" s="18"/>
      <c r="O18" s="9"/>
      <c r="P18" s="11"/>
      <c r="Q18" s="8"/>
      <c r="T18" s="9"/>
      <c r="U18" s="11"/>
      <c r="V18" s="31"/>
      <c r="W18" s="31"/>
      <c r="X18" s="19" t="str">
        <f>$B18</f>
        <v>Lucas Galleguillos</v>
      </c>
      <c r="Y18" s="19" t="str">
        <f>$C18</f>
        <v>Puente Alto</v>
      </c>
    </row>
    <row r="19" spans="7:23" ht="12.75">
      <c r="G19" s="71"/>
      <c r="H19" s="22"/>
      <c r="I19" s="22"/>
      <c r="J19" s="22"/>
      <c r="K19" s="72"/>
      <c r="L19" s="22"/>
      <c r="M19" s="22"/>
      <c r="N19" s="22"/>
      <c r="O19" s="22"/>
      <c r="P19" s="22"/>
      <c r="Q19" s="71"/>
      <c r="R19" s="22"/>
      <c r="S19" s="22"/>
      <c r="T19" s="22"/>
      <c r="U19" s="72"/>
      <c r="V19" s="24"/>
      <c r="W19" s="24"/>
    </row>
    <row r="20" spans="2:23" ht="12.75">
      <c r="B20" s="19" t="s">
        <v>5</v>
      </c>
      <c r="G20" s="26"/>
      <c r="H20" s="24"/>
      <c r="I20" s="24"/>
      <c r="J20" s="24"/>
      <c r="K20" s="73"/>
      <c r="L20" s="24"/>
      <c r="M20" s="24"/>
      <c r="N20" s="24"/>
      <c r="O20" s="24"/>
      <c r="P20" s="24"/>
      <c r="Q20" s="26"/>
      <c r="R20" s="24"/>
      <c r="S20" s="24"/>
      <c r="T20" s="24"/>
      <c r="U20" s="73"/>
      <c r="V20" s="24"/>
      <c r="W20" s="24"/>
    </row>
    <row r="21" spans="7:23" ht="12.75">
      <c r="G21" s="26"/>
      <c r="H21" s="24"/>
      <c r="I21" s="24"/>
      <c r="J21" s="24"/>
      <c r="K21" s="73"/>
      <c r="L21" s="24"/>
      <c r="M21" s="24"/>
      <c r="N21" s="24"/>
      <c r="O21" s="24"/>
      <c r="P21" s="24"/>
      <c r="Q21" s="26"/>
      <c r="R21" s="24"/>
      <c r="S21" s="24"/>
      <c r="T21" s="24"/>
      <c r="U21" s="73"/>
      <c r="V21" s="24"/>
      <c r="W21" s="24"/>
    </row>
    <row r="22" spans="2:23" ht="13.5" thickBot="1">
      <c r="B22" s="19" t="s">
        <v>6</v>
      </c>
      <c r="G22" s="74"/>
      <c r="H22" s="29"/>
      <c r="I22" s="29"/>
      <c r="J22" s="29"/>
      <c r="K22" s="75"/>
      <c r="L22" s="29"/>
      <c r="M22" s="29"/>
      <c r="N22" s="29"/>
      <c r="O22" s="29"/>
      <c r="P22" s="29"/>
      <c r="Q22" s="74"/>
      <c r="R22" s="29"/>
      <c r="S22" s="29"/>
      <c r="T22" s="29"/>
      <c r="U22" s="75"/>
      <c r="V22" s="24"/>
      <c r="W22" s="24"/>
    </row>
    <row r="23" spans="22:23" ht="12.75">
      <c r="V23" s="24"/>
      <c r="W23" s="24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5.00390625" style="3" bestFit="1" customWidth="1"/>
    <col min="2" max="2" width="29.28125" style="1" customWidth="1"/>
    <col min="3" max="3" width="27.140625" style="1" bestFit="1" customWidth="1"/>
    <col min="4" max="4" width="1.8515625" style="1" customWidth="1"/>
    <col min="5" max="5" width="5.00390625" style="3" bestFit="1" customWidth="1"/>
    <col min="6" max="6" width="29.28125" style="1" bestFit="1" customWidth="1"/>
    <col min="7" max="7" width="27.140625" style="1" customWidth="1"/>
    <col min="8" max="8" width="11.421875" style="1" customWidth="1"/>
    <col min="9" max="9" width="11.421875" style="4" customWidth="1"/>
    <col min="10" max="16384" width="11.421875" style="1" customWidth="1"/>
  </cols>
  <sheetData>
    <row r="1" spans="1:7" ht="15">
      <c r="A1" s="204" t="s">
        <v>250</v>
      </c>
      <c r="B1" s="204"/>
      <c r="C1" s="204"/>
      <c r="D1" s="204"/>
      <c r="E1" s="204"/>
      <c r="F1" s="204"/>
      <c r="G1" s="204"/>
    </row>
    <row r="2" spans="1:7" ht="15">
      <c r="A2" s="203"/>
      <c r="B2" s="203"/>
      <c r="C2" s="203"/>
      <c r="D2" s="203"/>
      <c r="E2" s="203"/>
      <c r="F2" s="203"/>
      <c r="G2" s="203"/>
    </row>
    <row r="3" spans="1:7" ht="15">
      <c r="A3" s="203" t="str">
        <f>4ºV!A3:Q3</f>
        <v>13 - 14 Y 15 MARZO</v>
      </c>
      <c r="B3" s="203"/>
      <c r="C3" s="203"/>
      <c r="D3" s="203"/>
      <c r="E3" s="203"/>
      <c r="F3" s="203"/>
      <c r="G3" s="203"/>
    </row>
    <row r="6" spans="1:7" ht="12.75">
      <c r="A6" s="199" t="s">
        <v>248</v>
      </c>
      <c r="B6" s="200"/>
      <c r="C6" s="201"/>
      <c r="D6" s="14"/>
      <c r="E6" s="202" t="s">
        <v>239</v>
      </c>
      <c r="F6" s="202"/>
      <c r="G6" s="202"/>
    </row>
    <row r="7" spans="1:7" ht="12.75">
      <c r="A7" s="163" t="s">
        <v>9</v>
      </c>
      <c r="B7" s="167" t="s">
        <v>10</v>
      </c>
      <c r="C7" s="167" t="s">
        <v>19</v>
      </c>
      <c r="D7" s="14"/>
      <c r="E7" s="163" t="s">
        <v>9</v>
      </c>
      <c r="F7" s="167" t="s">
        <v>10</v>
      </c>
      <c r="G7" s="167" t="s">
        <v>19</v>
      </c>
    </row>
    <row r="8" spans="1:9" s="160" customFormat="1" ht="20.25" customHeight="1">
      <c r="A8" s="165">
        <v>1</v>
      </c>
      <c r="B8" s="166" t="str">
        <f>'adulto Damas'!B40</f>
        <v>Valentina Castillo</v>
      </c>
      <c r="C8" s="166" t="str">
        <f>'adulto Damas'!C40</f>
        <v>RPA</v>
      </c>
      <c r="D8" s="155"/>
      <c r="E8" s="165">
        <v>1</v>
      </c>
      <c r="F8" s="166" t="str">
        <f>'Adulto Varones'!B39</f>
        <v>Hugo Ramirez</v>
      </c>
      <c r="G8" s="166" t="str">
        <f>'Adulto Varones'!C39</f>
        <v>RPA</v>
      </c>
      <c r="I8" s="161"/>
    </row>
    <row r="9" spans="1:9" s="160" customFormat="1" ht="20.25" customHeight="1">
      <c r="A9" s="165">
        <v>2</v>
      </c>
      <c r="B9" s="166" t="e">
        <f>'adulto Damas'!#REF!</f>
        <v>#REF!</v>
      </c>
      <c r="C9" s="166" t="e">
        <f>'adulto Damas'!#REF!</f>
        <v>#REF!</v>
      </c>
      <c r="D9" s="155"/>
      <c r="E9" s="165">
        <v>2</v>
      </c>
      <c r="F9" s="166" t="str">
        <f>'Adulto Varones'!B20</f>
        <v>Jorge Reyes</v>
      </c>
      <c r="G9" s="166" t="str">
        <f>'Adulto Varones'!C20</f>
        <v>Escuela Nacional</v>
      </c>
      <c r="I9" s="161"/>
    </row>
    <row r="10" spans="1:9" s="160" customFormat="1" ht="20.25" customHeight="1">
      <c r="A10" s="165">
        <v>3</v>
      </c>
      <c r="B10" s="166" t="e">
        <f>'adulto Damas'!#REF!</f>
        <v>#REF!</v>
      </c>
      <c r="C10" s="166" t="e">
        <f>'adulto Damas'!#REF!</f>
        <v>#REF!</v>
      </c>
      <c r="D10" s="155"/>
      <c r="E10" s="165">
        <v>3</v>
      </c>
      <c r="F10" s="166" t="str">
        <f>'Adulto Varones'!B42</f>
        <v>Ricardo Verdugo</v>
      </c>
      <c r="G10" s="166" t="str">
        <f>'Adulto Varones'!C42</f>
        <v>Power Wheels</v>
      </c>
      <c r="I10" s="161"/>
    </row>
    <row r="11" spans="1:7" ht="12.75">
      <c r="A11" s="13"/>
      <c r="B11" s="35"/>
      <c r="C11" s="35"/>
      <c r="D11" s="35"/>
      <c r="E11" s="36"/>
      <c r="F11" s="35"/>
      <c r="G11" s="35"/>
    </row>
    <row r="12" spans="1:7" ht="12.75">
      <c r="A12" s="13"/>
      <c r="B12" s="14"/>
      <c r="C12" s="14"/>
      <c r="D12" s="14"/>
      <c r="E12" s="13"/>
      <c r="F12" s="14"/>
      <c r="G12" s="14"/>
    </row>
    <row r="13" spans="1:7" ht="12.75">
      <c r="A13" s="199" t="s">
        <v>247</v>
      </c>
      <c r="B13" s="200"/>
      <c r="C13" s="201"/>
      <c r="D13" s="14"/>
      <c r="E13" s="202" t="s">
        <v>240</v>
      </c>
      <c r="F13" s="202"/>
      <c r="G13" s="202"/>
    </row>
    <row r="14" spans="1:7" ht="12.75">
      <c r="A14" s="163" t="s">
        <v>9</v>
      </c>
      <c r="B14" s="167" t="s">
        <v>10</v>
      </c>
      <c r="C14" s="167" t="s">
        <v>19</v>
      </c>
      <c r="D14" s="14"/>
      <c r="E14" s="163" t="s">
        <v>9</v>
      </c>
      <c r="F14" s="167" t="s">
        <v>10</v>
      </c>
      <c r="G14" s="167" t="s">
        <v>19</v>
      </c>
    </row>
    <row r="15" spans="1:9" s="160" customFormat="1" ht="20.25" customHeight="1">
      <c r="A15" s="165">
        <v>1</v>
      </c>
      <c r="B15" s="166" t="str">
        <f>'juvenil damas'!B25</f>
        <v>Danae Gutierrez</v>
      </c>
      <c r="C15" s="166" t="str">
        <f>'juvenil damas'!C25</f>
        <v>Diego Portales</v>
      </c>
      <c r="D15" s="155"/>
      <c r="E15" s="165">
        <v>1</v>
      </c>
      <c r="F15" s="166" t="e">
        <f>'Juvenil Varones'!#REF!</f>
        <v>#REF!</v>
      </c>
      <c r="G15" s="166" t="e">
        <f>'Juvenil Varones'!#REF!</f>
        <v>#REF!</v>
      </c>
      <c r="I15" s="161"/>
    </row>
    <row r="16" spans="1:9" s="160" customFormat="1" ht="20.25" customHeight="1">
      <c r="A16" s="165">
        <v>2</v>
      </c>
      <c r="B16" s="166">
        <f>'juvenil damas'!B52</f>
        <v>0</v>
      </c>
      <c r="C16" s="166">
        <f>'juvenil damas'!C52</f>
        <v>0</v>
      </c>
      <c r="D16" s="155"/>
      <c r="E16" s="165">
        <v>2</v>
      </c>
      <c r="F16" s="166" t="e">
        <f>'Juvenil Varones'!#REF!</f>
        <v>#REF!</v>
      </c>
      <c r="G16" s="166" t="e">
        <f>'Juvenil Varones'!#REF!</f>
        <v>#REF!</v>
      </c>
      <c r="I16" s="161"/>
    </row>
    <row r="17" spans="1:9" s="160" customFormat="1" ht="20.25" customHeight="1">
      <c r="A17" s="165">
        <v>3</v>
      </c>
      <c r="B17" s="166" t="str">
        <f>'juvenil damas'!B23</f>
        <v>Jamileth Villacura</v>
      </c>
      <c r="C17" s="166" t="str">
        <f>'juvenil damas'!C23</f>
        <v>Escuela Nacional</v>
      </c>
      <c r="D17" s="155"/>
      <c r="E17" s="165">
        <v>3</v>
      </c>
      <c r="F17" s="166">
        <f>'Juvenil Varones'!B34</f>
        <v>0</v>
      </c>
      <c r="G17" s="166">
        <f>'Juvenil Varones'!C34</f>
        <v>0</v>
      </c>
      <c r="I17" s="161"/>
    </row>
    <row r="18" spans="1:9" ht="15">
      <c r="A18" s="13"/>
      <c r="B18" s="14"/>
      <c r="C18" s="14"/>
      <c r="D18" s="14"/>
      <c r="E18" s="13"/>
      <c r="F18" s="14"/>
      <c r="G18" s="14"/>
      <c r="I18" s="5"/>
    </row>
    <row r="19" spans="1:9" ht="15">
      <c r="A19" s="13"/>
      <c r="B19" s="14"/>
      <c r="C19" s="14"/>
      <c r="D19" s="14"/>
      <c r="E19" s="13"/>
      <c r="F19" s="14"/>
      <c r="G19" s="14"/>
      <c r="I19" s="5"/>
    </row>
    <row r="20" spans="1:7" ht="12.75">
      <c r="A20" s="199" t="s">
        <v>39</v>
      </c>
      <c r="B20" s="200"/>
      <c r="C20" s="201"/>
      <c r="D20" s="14"/>
      <c r="E20" s="202" t="s">
        <v>40</v>
      </c>
      <c r="F20" s="202"/>
      <c r="G20" s="202"/>
    </row>
    <row r="21" spans="1:7" ht="12.75">
      <c r="A21" s="163" t="s">
        <v>9</v>
      </c>
      <c r="B21" s="167" t="s">
        <v>10</v>
      </c>
      <c r="C21" s="167" t="s">
        <v>19</v>
      </c>
      <c r="D21" s="14"/>
      <c r="E21" s="163" t="s">
        <v>9</v>
      </c>
      <c r="F21" s="167" t="s">
        <v>10</v>
      </c>
      <c r="G21" s="167" t="s">
        <v>19</v>
      </c>
    </row>
    <row r="22" spans="1:9" s="2" customFormat="1" ht="20.25" customHeight="1">
      <c r="A22" s="165">
        <v>1</v>
      </c>
      <c r="B22" s="166" t="str">
        <f>'DAMAS PRE JUVENIL'!B13</f>
        <v>Antonia Trigo</v>
      </c>
      <c r="C22" s="166" t="str">
        <f>'DAMAS PRE JUVENIL'!C13</f>
        <v>U. de Chile</v>
      </c>
      <c r="D22" s="12"/>
      <c r="E22" s="165">
        <v>1</v>
      </c>
      <c r="F22" s="166" t="str">
        <f>'VARONES PRE JUVENIL'!B17</f>
        <v>Sebastian Lilllo</v>
      </c>
      <c r="G22" s="166" t="str">
        <f>'VARONES PRE JUVENIL'!C17</f>
        <v>Booested</v>
      </c>
      <c r="I22" s="4"/>
    </row>
    <row r="23" spans="1:9" s="2" customFormat="1" ht="20.25" customHeight="1">
      <c r="A23" s="165">
        <v>2</v>
      </c>
      <c r="B23" s="166" t="str">
        <f>'DAMAS PRE JUVENIL'!B42</f>
        <v>Alondra Ramirez</v>
      </c>
      <c r="C23" s="166" t="str">
        <f>'DAMAS PRE JUVENIL'!C42</f>
        <v>Puente Alto</v>
      </c>
      <c r="D23" s="12"/>
      <c r="E23" s="165">
        <v>2</v>
      </c>
      <c r="F23" s="166" t="e">
        <f>VLOOKUP($A23,'VARONES PRE JUVENIL'!$W$10:$Y$24,2,FALSE)</f>
        <v>#N/A</v>
      </c>
      <c r="G23" s="166" t="e">
        <f>VLOOKUP($A23,'VARONES PRE JUVENIL'!$W$10:$Y$24,3,FALSE)</f>
        <v>#N/A</v>
      </c>
      <c r="I23" s="4"/>
    </row>
    <row r="24" spans="1:9" s="2" customFormat="1" ht="20.25" customHeight="1">
      <c r="A24" s="165">
        <v>3</v>
      </c>
      <c r="B24" s="166" t="str">
        <f>'DAMAS PRE JUVENIL'!B14</f>
        <v>Martina Naranjo</v>
      </c>
      <c r="C24" s="166" t="str">
        <f>'DAMAS PRE JUVENIL'!C14</f>
        <v>Escuela Nacional</v>
      </c>
      <c r="D24" s="12"/>
      <c r="E24" s="165">
        <v>3</v>
      </c>
      <c r="F24" s="166" t="str">
        <f>'VARONES PRE JUVENIL'!B19</f>
        <v>Benjamin Madariaga</v>
      </c>
      <c r="G24" s="166" t="str">
        <f>'VARONES PRE JUVENIL'!C19</f>
        <v>Rocket Roller Race</v>
      </c>
      <c r="I24" s="5"/>
    </row>
    <row r="25" spans="1:9" ht="15">
      <c r="A25" s="13"/>
      <c r="B25" s="14"/>
      <c r="C25" s="14"/>
      <c r="D25" s="14"/>
      <c r="E25" s="13"/>
      <c r="F25" s="14"/>
      <c r="G25" s="14"/>
      <c r="I25" s="5"/>
    </row>
    <row r="26" spans="1:9" ht="15">
      <c r="A26" s="13"/>
      <c r="B26" s="14"/>
      <c r="C26" s="14"/>
      <c r="D26" s="14"/>
      <c r="E26" s="13"/>
      <c r="F26" s="14"/>
      <c r="G26" s="14"/>
      <c r="I26" s="5"/>
    </row>
    <row r="27" spans="1:7" ht="12.75">
      <c r="A27" s="199" t="s">
        <v>41</v>
      </c>
      <c r="B27" s="200"/>
      <c r="C27" s="201"/>
      <c r="D27" s="14"/>
      <c r="E27" s="199" t="s">
        <v>42</v>
      </c>
      <c r="F27" s="200"/>
      <c r="G27" s="201"/>
    </row>
    <row r="28" spans="1:7" ht="12.75">
      <c r="A28" s="163" t="s">
        <v>9</v>
      </c>
      <c r="B28" s="167" t="s">
        <v>10</v>
      </c>
      <c r="C28" s="167" t="s">
        <v>19</v>
      </c>
      <c r="D28" s="14"/>
      <c r="E28" s="163" t="s">
        <v>9</v>
      </c>
      <c r="F28" s="167" t="s">
        <v>10</v>
      </c>
      <c r="G28" s="167" t="s">
        <v>19</v>
      </c>
    </row>
    <row r="29" spans="1:9" s="2" customFormat="1" ht="20.25" customHeight="1">
      <c r="A29" s="165">
        <v>1</v>
      </c>
      <c r="B29" s="166" t="str">
        <f>3ºD!B32</f>
        <v>Martina Relman</v>
      </c>
      <c r="C29" s="166" t="str">
        <f>3ºD!C32</f>
        <v>Fenix</v>
      </c>
      <c r="D29" s="12"/>
      <c r="E29" s="165">
        <v>1</v>
      </c>
      <c r="F29" s="166" t="e">
        <f>VLOOKUP($A29,3ºV!$W$10:$Y$30,2,FALSE)</f>
        <v>#N/A</v>
      </c>
      <c r="G29" s="166" t="e">
        <f>VLOOKUP($A29,3ºV!$W$10:$Y$30,3,FALSE)</f>
        <v>#N/A</v>
      </c>
      <c r="I29" s="4"/>
    </row>
    <row r="30" spans="1:9" s="2" customFormat="1" ht="20.25" customHeight="1">
      <c r="A30" s="165">
        <v>2</v>
      </c>
      <c r="B30" s="166" t="str">
        <f>3ºD!B11</f>
        <v>Anahi Pardo</v>
      </c>
      <c r="C30" s="166" t="str">
        <f>3ºD!C11</f>
        <v>Universitario</v>
      </c>
      <c r="D30" s="12"/>
      <c r="E30" s="165">
        <v>2</v>
      </c>
      <c r="F30" s="166" t="e">
        <f>VLOOKUP($A30,3ºV!$W$10:$Y$30,2,FALSE)</f>
        <v>#N/A</v>
      </c>
      <c r="G30" s="166" t="e">
        <f>VLOOKUP($A30,3ºV!$W$10:$Y$30,3,FALSE)</f>
        <v>#N/A</v>
      </c>
      <c r="I30" s="4"/>
    </row>
    <row r="31" spans="1:9" s="2" customFormat="1" ht="20.25" customHeight="1">
      <c r="A31" s="165">
        <v>3</v>
      </c>
      <c r="B31" s="166" t="str">
        <f>3ºD!B20</f>
        <v>Amanda Ortiz</v>
      </c>
      <c r="C31" s="166" t="str">
        <f>3ºD!C20</f>
        <v>Leones Rojos</v>
      </c>
      <c r="D31" s="12"/>
      <c r="E31" s="165">
        <v>3</v>
      </c>
      <c r="F31" s="166" t="e">
        <f>VLOOKUP($A31,3ºV!$W$10:$Y$30,2,FALSE)</f>
        <v>#N/A</v>
      </c>
      <c r="G31" s="166" t="e">
        <f>VLOOKUP($A31,3ºV!$W$10:$Y$30,3,FALSE)</f>
        <v>#N/A</v>
      </c>
      <c r="I31" s="4"/>
    </row>
    <row r="32" spans="1:7" ht="12.75">
      <c r="A32" s="13"/>
      <c r="B32" s="14"/>
      <c r="C32" s="14"/>
      <c r="D32" s="14"/>
      <c r="E32" s="13"/>
      <c r="F32" s="14"/>
      <c r="G32" s="14"/>
    </row>
    <row r="33" spans="1:7" ht="12.75">
      <c r="A33" s="13"/>
      <c r="B33" s="14"/>
      <c r="C33" s="14"/>
      <c r="D33" s="14"/>
      <c r="E33" s="13"/>
      <c r="F33" s="14"/>
      <c r="G33" s="14"/>
    </row>
    <row r="34" spans="1:7" ht="12.75">
      <c r="A34" s="199" t="s">
        <v>43</v>
      </c>
      <c r="B34" s="200"/>
      <c r="C34" s="201"/>
      <c r="D34" s="14"/>
      <c r="E34" s="199" t="s">
        <v>44</v>
      </c>
      <c r="F34" s="200"/>
      <c r="G34" s="201"/>
    </row>
    <row r="35" spans="1:7" ht="12.75">
      <c r="A35" s="163" t="s">
        <v>9</v>
      </c>
      <c r="B35" s="164" t="s">
        <v>10</v>
      </c>
      <c r="C35" s="164" t="s">
        <v>19</v>
      </c>
      <c r="D35" s="14"/>
      <c r="E35" s="163" t="s">
        <v>9</v>
      </c>
      <c r="F35" s="164" t="s">
        <v>10</v>
      </c>
      <c r="G35" s="164" t="s">
        <v>19</v>
      </c>
    </row>
    <row r="36" spans="1:9" s="2" customFormat="1" ht="20.25" customHeight="1">
      <c r="A36" s="165">
        <v>1</v>
      </c>
      <c r="B36" s="166" t="str">
        <f>4ºD!B18</f>
        <v>Isidora Aravena</v>
      </c>
      <c r="C36" s="166" t="str">
        <f>4ºD!C18</f>
        <v>Boosted</v>
      </c>
      <c r="D36" s="12"/>
      <c r="E36" s="165">
        <v>1</v>
      </c>
      <c r="F36" s="166" t="e">
        <f>VLOOKUP($A36,4ºV!$W$10:$Y$20,2,FALSE)</f>
        <v>#N/A</v>
      </c>
      <c r="G36" s="166" t="e">
        <f>VLOOKUP($A36,4ºV!$W$10:$Y$20,3,FALSE)</f>
        <v>#N/A</v>
      </c>
      <c r="I36" s="4"/>
    </row>
    <row r="37" spans="1:9" s="2" customFormat="1" ht="20.25" customHeight="1">
      <c r="A37" s="165">
        <v>2</v>
      </c>
      <c r="B37" s="166" t="str">
        <f>4ºD!B27</f>
        <v>MadeleIne Fuentes</v>
      </c>
      <c r="C37" s="166" t="str">
        <f>4ºD!C27</f>
        <v>RPA</v>
      </c>
      <c r="D37" s="12"/>
      <c r="E37" s="165">
        <v>2</v>
      </c>
      <c r="F37" s="166" t="e">
        <f>VLOOKUP($A37,4ºV!$W$10:$Y$20,2,FALSE)</f>
        <v>#N/A</v>
      </c>
      <c r="G37" s="166" t="e">
        <f>VLOOKUP($A37,4ºV!$W$10:$Y$20,3,FALSE)</f>
        <v>#N/A</v>
      </c>
      <c r="I37" s="4"/>
    </row>
    <row r="38" spans="1:9" s="2" customFormat="1" ht="20.25" customHeight="1">
      <c r="A38" s="165">
        <v>3</v>
      </c>
      <c r="B38" s="166" t="str">
        <f>4ºD!B17</f>
        <v>Josefa Donoso</v>
      </c>
      <c r="C38" s="166" t="str">
        <f>4ºD!C17</f>
        <v>Boosted</v>
      </c>
      <c r="D38" s="12"/>
      <c r="E38" s="165">
        <v>3</v>
      </c>
      <c r="F38" s="166" t="e">
        <f>VLOOKUP($A38,4ºV!$W$10:$Y$20,2,FALSE)</f>
        <v>#N/A</v>
      </c>
      <c r="G38" s="166" t="e">
        <f>VLOOKUP($A38,4ºV!$W$10:$Y$20,3,FALSE)</f>
        <v>#N/A</v>
      </c>
      <c r="I38" s="4"/>
    </row>
    <row r="39" spans="1:7" ht="12.75">
      <c r="A39" s="13"/>
      <c r="B39" s="14"/>
      <c r="C39" s="14"/>
      <c r="D39" s="14"/>
      <c r="E39" s="13"/>
      <c r="F39" s="14"/>
      <c r="G39" s="14"/>
    </row>
  </sheetData>
  <sheetProtection/>
  <mergeCells count="13">
    <mergeCell ref="A1:G1"/>
    <mergeCell ref="A3:G3"/>
    <mergeCell ref="A6:C6"/>
    <mergeCell ref="E6:G6"/>
    <mergeCell ref="A13:C13"/>
    <mergeCell ref="A20:C20"/>
    <mergeCell ref="E20:G20"/>
    <mergeCell ref="E13:G13"/>
    <mergeCell ref="A34:C34"/>
    <mergeCell ref="E34:G34"/>
    <mergeCell ref="A2:G2"/>
    <mergeCell ref="A27:C27"/>
    <mergeCell ref="E27:G27"/>
  </mergeCells>
  <printOptions horizontalCentered="1" verticalCentered="1"/>
  <pageMargins left="0" right="0" top="0" bottom="0" header="0" footer="0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5"/>
  <sheetViews>
    <sheetView showZeros="0" zoomScaleSheetLayoutView="100" zoomScalePageLayoutView="0" workbookViewId="0" topLeftCell="A37">
      <selection activeCell="H10" sqref="H10"/>
    </sheetView>
  </sheetViews>
  <sheetFormatPr defaultColWidth="9.140625" defaultRowHeight="12.75"/>
  <cols>
    <col min="1" max="1" width="3.28125" style="19" customWidth="1"/>
    <col min="2" max="2" width="23.140625" style="19" customWidth="1"/>
    <col min="3" max="3" width="20.7109375" style="19" bestFit="1" customWidth="1"/>
    <col min="4" max="4" width="21.57421875" style="19" hidden="1" customWidth="1"/>
    <col min="5" max="5" width="4.00390625" style="19" bestFit="1" customWidth="1"/>
    <col min="6" max="6" width="8.57421875" style="19" customWidth="1"/>
    <col min="7" max="7" width="9.140625" style="19" customWidth="1"/>
    <col min="8" max="8" width="11.00390625" style="19" customWidth="1"/>
    <col min="9" max="10" width="9.140625" style="19" customWidth="1"/>
    <col min="11" max="11" width="10.8515625" style="90" customWidth="1"/>
    <col min="12" max="12" width="9.140625" style="145" customWidth="1"/>
    <col min="13" max="13" width="9.140625" style="90" customWidth="1"/>
    <col min="14" max="14" width="10.8515625" style="19" customWidth="1"/>
    <col min="15" max="15" width="9.140625" style="19" customWidth="1"/>
    <col min="16" max="16" width="8.7109375" style="19" bestFit="1" customWidth="1"/>
    <col min="17" max="17" width="7.421875" style="19" bestFit="1" customWidth="1"/>
    <col min="18" max="19" width="9.140625" style="19" hidden="1" customWidth="1"/>
    <col min="20" max="20" width="0" style="19" hidden="1" customWidth="1"/>
    <col min="21" max="16384" width="9.140625" style="19" customWidth="1"/>
  </cols>
  <sheetData>
    <row r="1" ht="3.75" customHeight="1"/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ht="4.5" customHeight="1"/>
    <row r="5" ht="15">
      <c r="A5" s="60" t="s">
        <v>254</v>
      </c>
    </row>
    <row r="6" ht="15.75" thickBot="1">
      <c r="A6" s="60"/>
    </row>
    <row r="7" spans="3:15" ht="13.5" thickBot="1">
      <c r="C7" s="61" t="s">
        <v>8</v>
      </c>
      <c r="D7" s="62"/>
      <c r="E7" s="62"/>
      <c r="F7" s="183"/>
      <c r="G7" s="61" t="s">
        <v>11</v>
      </c>
      <c r="H7" s="186"/>
      <c r="I7" s="187"/>
      <c r="J7" s="61" t="s">
        <v>11</v>
      </c>
      <c r="K7" s="186"/>
      <c r="L7" s="187"/>
      <c r="M7" s="61" t="s">
        <v>11</v>
      </c>
      <c r="N7" s="186"/>
      <c r="O7" s="187"/>
    </row>
    <row r="8" spans="7:17" ht="30" customHeight="1" thickBot="1">
      <c r="G8" s="188"/>
      <c r="H8" s="189"/>
      <c r="I8" s="190"/>
      <c r="J8" s="188"/>
      <c r="K8" s="189"/>
      <c r="L8" s="190"/>
      <c r="M8" s="188"/>
      <c r="N8" s="189"/>
      <c r="O8" s="190"/>
      <c r="P8" s="24"/>
      <c r="Q8" s="24"/>
    </row>
    <row r="9" spans="1:21" s="57" customFormat="1" ht="13.5" thickBot="1">
      <c r="A9" s="97"/>
      <c r="B9" s="64" t="s">
        <v>0</v>
      </c>
      <c r="C9" s="65" t="s">
        <v>18</v>
      </c>
      <c r="D9" s="66"/>
      <c r="E9" s="66"/>
      <c r="F9" s="66" t="s">
        <v>1</v>
      </c>
      <c r="G9" s="64" t="s">
        <v>2</v>
      </c>
      <c r="H9" s="65" t="s">
        <v>3</v>
      </c>
      <c r="I9" s="67" t="s">
        <v>4</v>
      </c>
      <c r="J9" s="64" t="s">
        <v>2</v>
      </c>
      <c r="K9" s="158" t="s">
        <v>3</v>
      </c>
      <c r="L9" s="146" t="s">
        <v>4</v>
      </c>
      <c r="M9" s="64" t="s">
        <v>2</v>
      </c>
      <c r="N9" s="65" t="s">
        <v>3</v>
      </c>
      <c r="O9" s="67" t="s">
        <v>4</v>
      </c>
      <c r="P9" s="96" t="s">
        <v>7</v>
      </c>
      <c r="Q9" s="67" t="s">
        <v>2</v>
      </c>
      <c r="U9" s="19"/>
    </row>
    <row r="10" spans="1:19" ht="21.75" customHeight="1">
      <c r="A10" s="50">
        <f>IF(B10&gt;0,A9+1,"")</f>
        <v>1</v>
      </c>
      <c r="B10" s="93" t="s">
        <v>102</v>
      </c>
      <c r="C10" s="93" t="s">
        <v>20</v>
      </c>
      <c r="D10" s="93"/>
      <c r="E10" s="94" t="s">
        <v>32</v>
      </c>
      <c r="F10" s="95">
        <v>43</v>
      </c>
      <c r="G10" s="105"/>
      <c r="H10" s="10"/>
      <c r="I10" s="38">
        <f aca="true" t="shared" si="0" ref="I10:I54">IF(G10=0,0,$F$7+1-G10)</f>
        <v>0</v>
      </c>
      <c r="J10" s="140"/>
      <c r="K10" s="10"/>
      <c r="L10" s="139">
        <f aca="true" t="shared" si="1" ref="L10:L54">IF(J10=0,0,$F$7+1-J10)</f>
        <v>0</v>
      </c>
      <c r="M10" s="34"/>
      <c r="N10" s="10"/>
      <c r="O10" s="139">
        <f aca="true" t="shared" si="2" ref="O10:O51">IF(M10=0,0,$F$7+1-M10)</f>
        <v>0</v>
      </c>
      <c r="P10" s="34">
        <f aca="true" t="shared" si="3" ref="P10:P16">(I10+L10+O10)</f>
        <v>0</v>
      </c>
      <c r="Q10" s="32">
        <f>IF(P10=0,0,RANK(P10,$P$10:$P$54,0))</f>
        <v>0</v>
      </c>
      <c r="R10" s="19" t="str">
        <f>B10</f>
        <v>Camila Mayanes</v>
      </c>
      <c r="S10" s="19" t="str">
        <f>C10</f>
        <v>Universitario</v>
      </c>
    </row>
    <row r="11" spans="1:19" ht="21.75" customHeight="1">
      <c r="A11" s="51">
        <f aca="true" t="shared" si="4" ref="A11:A51">IF(B11&gt;0,A10+1,"")</f>
        <v>2</v>
      </c>
      <c r="B11" s="119" t="s">
        <v>101</v>
      </c>
      <c r="C11" s="119" t="s">
        <v>20</v>
      </c>
      <c r="D11" s="119"/>
      <c r="E11" s="120" t="s">
        <v>32</v>
      </c>
      <c r="F11" s="121">
        <v>44</v>
      </c>
      <c r="G11" s="105"/>
      <c r="H11" s="10"/>
      <c r="I11" s="139">
        <f t="shared" si="0"/>
        <v>0</v>
      </c>
      <c r="J11" s="140"/>
      <c r="K11" s="10"/>
      <c r="L11" s="139">
        <f t="shared" si="1"/>
        <v>0</v>
      </c>
      <c r="M11" s="34"/>
      <c r="N11" s="112"/>
      <c r="O11" s="139">
        <f t="shared" si="2"/>
        <v>0</v>
      </c>
      <c r="P11" s="34">
        <f t="shared" si="3"/>
        <v>0</v>
      </c>
      <c r="Q11" s="32">
        <f>IF(P11=0,0,RANK(P11,$P$10:$P$54,0))</f>
        <v>0</v>
      </c>
      <c r="R11" s="19" t="e">
        <f>#REF!</f>
        <v>#REF!</v>
      </c>
      <c r="S11" s="19" t="e">
        <f>#REF!</f>
        <v>#REF!</v>
      </c>
    </row>
    <row r="12" spans="1:17" ht="21.75" customHeight="1">
      <c r="A12" s="51">
        <f t="shared" si="4"/>
        <v>3</v>
      </c>
      <c r="B12" s="119" t="s">
        <v>157</v>
      </c>
      <c r="C12" s="119" t="s">
        <v>20</v>
      </c>
      <c r="D12" s="119"/>
      <c r="E12" s="120" t="s">
        <v>32</v>
      </c>
      <c r="F12" s="121">
        <v>45</v>
      </c>
      <c r="G12" s="105"/>
      <c r="H12" s="10"/>
      <c r="I12" s="38">
        <f t="shared" si="0"/>
        <v>0</v>
      </c>
      <c r="J12" s="140"/>
      <c r="K12" s="10"/>
      <c r="L12" s="139">
        <f t="shared" si="1"/>
        <v>0</v>
      </c>
      <c r="M12" s="34"/>
      <c r="N12" s="111"/>
      <c r="O12" s="139">
        <f t="shared" si="2"/>
        <v>0</v>
      </c>
      <c r="P12" s="34">
        <f t="shared" si="3"/>
        <v>0</v>
      </c>
      <c r="Q12" s="32">
        <f>IF(P12=0,0,RANK(P12,$P$10:$P$54,0))</f>
        <v>0</v>
      </c>
    </row>
    <row r="13" spans="1:17" ht="21.75" customHeight="1">
      <c r="A13" s="51">
        <f t="shared" si="4"/>
        <v>4</v>
      </c>
      <c r="B13" s="119" t="s">
        <v>225</v>
      </c>
      <c r="C13" s="119" t="s">
        <v>20</v>
      </c>
      <c r="D13" s="119"/>
      <c r="E13" s="120" t="s">
        <v>32</v>
      </c>
      <c r="F13" s="121">
        <v>45</v>
      </c>
      <c r="G13" s="105"/>
      <c r="H13" s="10"/>
      <c r="I13" s="38">
        <f t="shared" si="0"/>
        <v>0</v>
      </c>
      <c r="J13" s="140"/>
      <c r="K13" s="10"/>
      <c r="L13" s="139">
        <f t="shared" si="1"/>
        <v>0</v>
      </c>
      <c r="M13" s="34"/>
      <c r="N13" s="111"/>
      <c r="O13" s="139">
        <f t="shared" si="2"/>
        <v>0</v>
      </c>
      <c r="P13" s="34">
        <f t="shared" si="3"/>
        <v>0</v>
      </c>
      <c r="Q13" s="32">
        <f>IF(P13=0,0,RANK(P13,$P$10:$P$54,0))</f>
        <v>0</v>
      </c>
    </row>
    <row r="14" spans="1:17" ht="21.75" customHeight="1">
      <c r="A14" s="51">
        <f t="shared" si="4"/>
        <v>5</v>
      </c>
      <c r="B14" s="119" t="s">
        <v>71</v>
      </c>
      <c r="C14" s="119" t="s">
        <v>20</v>
      </c>
      <c r="D14" s="119"/>
      <c r="E14" s="120" t="s">
        <v>32</v>
      </c>
      <c r="F14" s="121">
        <v>47</v>
      </c>
      <c r="G14" s="105"/>
      <c r="H14" s="10"/>
      <c r="I14" s="38">
        <f t="shared" si="0"/>
        <v>0</v>
      </c>
      <c r="J14" s="140"/>
      <c r="K14" s="10"/>
      <c r="L14" s="139">
        <f t="shared" si="1"/>
        <v>0</v>
      </c>
      <c r="M14" s="34"/>
      <c r="N14" s="111"/>
      <c r="O14" s="139">
        <f t="shared" si="2"/>
        <v>0</v>
      </c>
      <c r="P14" s="34">
        <f t="shared" si="3"/>
        <v>0</v>
      </c>
      <c r="Q14" s="32">
        <f>IF(P14=0,0,RANK(P14,$P$10:$P$54,0))</f>
        <v>0</v>
      </c>
    </row>
    <row r="15" spans="1:19" ht="21.75" customHeight="1">
      <c r="A15" s="51">
        <f t="shared" si="4"/>
        <v>6</v>
      </c>
      <c r="B15" s="119" t="s">
        <v>100</v>
      </c>
      <c r="C15" s="119" t="s">
        <v>20</v>
      </c>
      <c r="D15" s="119"/>
      <c r="E15" s="120" t="s">
        <v>32</v>
      </c>
      <c r="F15" s="121">
        <v>55</v>
      </c>
      <c r="G15" s="105"/>
      <c r="H15" s="10"/>
      <c r="I15" s="38">
        <f t="shared" si="0"/>
        <v>0</v>
      </c>
      <c r="J15" s="140"/>
      <c r="K15" s="10"/>
      <c r="L15" s="139">
        <f t="shared" si="1"/>
        <v>0</v>
      </c>
      <c r="M15" s="34"/>
      <c r="N15" s="111"/>
      <c r="O15" s="139">
        <f t="shared" si="2"/>
        <v>0</v>
      </c>
      <c r="P15" s="34">
        <f t="shared" si="3"/>
        <v>0</v>
      </c>
      <c r="Q15" s="32">
        <f>IF(P15=0,0,RANK(P15,$P$10:$P$54,0))</f>
        <v>0</v>
      </c>
      <c r="R15" s="19" t="str">
        <f aca="true" t="shared" si="5" ref="R15:S19">B15</f>
        <v>Valentina Martinez</v>
      </c>
      <c r="S15" s="19" t="str">
        <f t="shared" si="5"/>
        <v>Universitario</v>
      </c>
    </row>
    <row r="16" spans="1:19" ht="21.75" customHeight="1">
      <c r="A16" s="51">
        <f t="shared" si="4"/>
        <v>7</v>
      </c>
      <c r="B16" s="119" t="s">
        <v>78</v>
      </c>
      <c r="C16" s="119" t="s">
        <v>20</v>
      </c>
      <c r="D16" s="119"/>
      <c r="E16" s="120" t="s">
        <v>32</v>
      </c>
      <c r="F16" s="121">
        <v>57</v>
      </c>
      <c r="G16" s="105"/>
      <c r="H16" s="10"/>
      <c r="I16" s="38">
        <f t="shared" si="0"/>
        <v>0</v>
      </c>
      <c r="J16" s="140"/>
      <c r="K16" s="10"/>
      <c r="L16" s="139">
        <f t="shared" si="1"/>
        <v>0</v>
      </c>
      <c r="M16" s="34"/>
      <c r="N16" s="10"/>
      <c r="O16" s="139">
        <f t="shared" si="2"/>
        <v>0</v>
      </c>
      <c r="P16" s="34">
        <f t="shared" si="3"/>
        <v>0</v>
      </c>
      <c r="Q16" s="32">
        <f>IF(P16=0,0,RANK(P16,$P$10:$P$54,0))</f>
        <v>0</v>
      </c>
      <c r="R16" s="19" t="str">
        <f t="shared" si="5"/>
        <v>Karin Espinoza</v>
      </c>
      <c r="S16" s="19" t="str">
        <f t="shared" si="5"/>
        <v>Universitario</v>
      </c>
    </row>
    <row r="17" spans="1:19" ht="21.75" customHeight="1">
      <c r="A17" s="51">
        <f t="shared" si="4"/>
        <v>8</v>
      </c>
      <c r="B17" s="119" t="s">
        <v>117</v>
      </c>
      <c r="C17" s="119" t="s">
        <v>20</v>
      </c>
      <c r="D17" s="119"/>
      <c r="E17" s="120" t="s">
        <v>32</v>
      </c>
      <c r="F17" s="121">
        <v>58</v>
      </c>
      <c r="G17" s="105"/>
      <c r="H17" s="10"/>
      <c r="I17" s="38">
        <f t="shared" si="0"/>
        <v>0</v>
      </c>
      <c r="J17" s="140"/>
      <c r="K17" s="10"/>
      <c r="L17" s="139">
        <f t="shared" si="1"/>
        <v>0</v>
      </c>
      <c r="M17" s="34"/>
      <c r="N17" s="10"/>
      <c r="O17" s="139">
        <f t="shared" si="2"/>
        <v>0</v>
      </c>
      <c r="P17" s="34">
        <f aca="true" t="shared" si="6" ref="P17:P52">(I17+L17+O17)</f>
        <v>0</v>
      </c>
      <c r="Q17" s="32">
        <f>IF(P17=0,0,RANK(P17,$P$10:$P$54,0))</f>
        <v>0</v>
      </c>
      <c r="R17" s="19" t="str">
        <f t="shared" si="5"/>
        <v>Antonia Mariqueo</v>
      </c>
      <c r="S17" s="19" t="str">
        <f t="shared" si="5"/>
        <v>Universitario</v>
      </c>
    </row>
    <row r="18" spans="1:19" ht="21.75" customHeight="1">
      <c r="A18" s="51">
        <f t="shared" si="4"/>
        <v>9</v>
      </c>
      <c r="B18" s="119" t="s">
        <v>319</v>
      </c>
      <c r="C18" s="119" t="s">
        <v>20</v>
      </c>
      <c r="D18" s="119"/>
      <c r="E18" s="120" t="s">
        <v>32</v>
      </c>
      <c r="F18" s="121">
        <v>59</v>
      </c>
      <c r="G18" s="105"/>
      <c r="H18" s="10"/>
      <c r="I18" s="38">
        <f t="shared" si="0"/>
        <v>0</v>
      </c>
      <c r="J18" s="140"/>
      <c r="K18" s="10"/>
      <c r="L18" s="139">
        <f t="shared" si="1"/>
        <v>0</v>
      </c>
      <c r="M18" s="34"/>
      <c r="N18" s="10"/>
      <c r="O18" s="139">
        <f t="shared" si="2"/>
        <v>0</v>
      </c>
      <c r="P18" s="34">
        <f t="shared" si="6"/>
        <v>0</v>
      </c>
      <c r="Q18" s="32">
        <f>IF(P18=0,0,RANK(P18,$P$10:$P$54,0))</f>
        <v>0</v>
      </c>
      <c r="R18" s="19" t="str">
        <f t="shared" si="5"/>
        <v>Moyra Chaña</v>
      </c>
      <c r="S18" s="19" t="str">
        <f t="shared" si="5"/>
        <v>Universitario</v>
      </c>
    </row>
    <row r="19" spans="1:19" ht="21.75" customHeight="1">
      <c r="A19" s="51">
        <f t="shared" si="4"/>
        <v>10</v>
      </c>
      <c r="B19" s="119" t="s">
        <v>318</v>
      </c>
      <c r="C19" s="119" t="s">
        <v>47</v>
      </c>
      <c r="D19" s="119"/>
      <c r="E19" s="120" t="s">
        <v>32</v>
      </c>
      <c r="F19" s="121">
        <v>91</v>
      </c>
      <c r="G19" s="105"/>
      <c r="H19" s="10"/>
      <c r="I19" s="38">
        <f t="shared" si="0"/>
        <v>0</v>
      </c>
      <c r="J19" s="140"/>
      <c r="K19" s="10"/>
      <c r="L19" s="139">
        <f t="shared" si="1"/>
        <v>0</v>
      </c>
      <c r="M19" s="34"/>
      <c r="N19" s="111"/>
      <c r="O19" s="139">
        <f t="shared" si="2"/>
        <v>0</v>
      </c>
      <c r="P19" s="34">
        <f t="shared" si="6"/>
        <v>0</v>
      </c>
      <c r="Q19" s="32">
        <f>IF(P19=0,0,RANK(P19,$P$10:$P$54,0))</f>
        <v>0</v>
      </c>
      <c r="R19" s="19" t="str">
        <f t="shared" si="5"/>
        <v>Yenny Abarzua</v>
      </c>
      <c r="S19" s="19" t="str">
        <f t="shared" si="5"/>
        <v>U. de Chile</v>
      </c>
    </row>
    <row r="20" spans="1:17" ht="21.75" customHeight="1">
      <c r="A20" s="51">
        <f t="shared" si="4"/>
        <v>11</v>
      </c>
      <c r="B20" s="119" t="s">
        <v>317</v>
      </c>
      <c r="C20" s="119" t="s">
        <v>47</v>
      </c>
      <c r="D20" s="119"/>
      <c r="E20" s="120" t="s">
        <v>32</v>
      </c>
      <c r="F20" s="121">
        <v>92</v>
      </c>
      <c r="G20" s="105"/>
      <c r="H20" s="10"/>
      <c r="I20" s="38">
        <f t="shared" si="0"/>
        <v>0</v>
      </c>
      <c r="J20" s="140"/>
      <c r="K20" s="10"/>
      <c r="L20" s="139">
        <f t="shared" si="1"/>
        <v>0</v>
      </c>
      <c r="M20" s="34"/>
      <c r="N20" s="10"/>
      <c r="O20" s="139">
        <f t="shared" si="2"/>
        <v>0</v>
      </c>
      <c r="P20" s="34">
        <f t="shared" si="6"/>
        <v>0</v>
      </c>
      <c r="Q20" s="32">
        <f>IF(P20=0,0,RANK(P20,$P$10:$P$54,0))</f>
        <v>0</v>
      </c>
    </row>
    <row r="21" spans="1:17" ht="21.75" customHeight="1">
      <c r="A21" s="51">
        <f t="shared" si="4"/>
        <v>12</v>
      </c>
      <c r="B21" s="119" t="s">
        <v>88</v>
      </c>
      <c r="C21" s="119" t="s">
        <v>25</v>
      </c>
      <c r="D21" s="119"/>
      <c r="E21" s="120" t="s">
        <v>32</v>
      </c>
      <c r="F21" s="121">
        <v>121</v>
      </c>
      <c r="G21" s="105"/>
      <c r="H21" s="10"/>
      <c r="I21" s="38">
        <f t="shared" si="0"/>
        <v>0</v>
      </c>
      <c r="J21" s="34"/>
      <c r="K21" s="10"/>
      <c r="L21" s="139">
        <f t="shared" si="1"/>
        <v>0</v>
      </c>
      <c r="M21" s="34"/>
      <c r="N21" s="10"/>
      <c r="O21" s="139">
        <f t="shared" si="2"/>
        <v>0</v>
      </c>
      <c r="P21" s="34">
        <f t="shared" si="6"/>
        <v>0</v>
      </c>
      <c r="Q21" s="32">
        <f>IF(P21=0,0,RANK(P21,$P$10:$P$54,0))</f>
        <v>0</v>
      </c>
    </row>
    <row r="22" spans="1:17" ht="21.75" customHeight="1">
      <c r="A22" s="51">
        <f t="shared" si="4"/>
        <v>13</v>
      </c>
      <c r="B22" s="119" t="s">
        <v>178</v>
      </c>
      <c r="C22" s="119" t="s">
        <v>25</v>
      </c>
      <c r="D22" s="119"/>
      <c r="E22" s="120" t="s">
        <v>32</v>
      </c>
      <c r="F22" s="121">
        <v>126</v>
      </c>
      <c r="G22" s="105"/>
      <c r="H22" s="10"/>
      <c r="I22" s="38">
        <f t="shared" si="0"/>
        <v>0</v>
      </c>
      <c r="J22" s="34"/>
      <c r="K22" s="10"/>
      <c r="L22" s="139">
        <f t="shared" si="1"/>
        <v>0</v>
      </c>
      <c r="M22" s="34"/>
      <c r="N22" s="10"/>
      <c r="O22" s="139">
        <f t="shared" si="2"/>
        <v>0</v>
      </c>
      <c r="P22" s="34">
        <f t="shared" si="6"/>
        <v>0</v>
      </c>
      <c r="Q22" s="32">
        <f>IF(P22=0,0,RANK(P22,$P$10:$P$54,0))</f>
        <v>0</v>
      </c>
    </row>
    <row r="23" spans="1:17" ht="21.75" customHeight="1">
      <c r="A23" s="51">
        <f t="shared" si="4"/>
        <v>14</v>
      </c>
      <c r="B23" s="119" t="s">
        <v>73</v>
      </c>
      <c r="C23" s="119" t="s">
        <v>25</v>
      </c>
      <c r="D23" s="119"/>
      <c r="E23" s="120" t="s">
        <v>32</v>
      </c>
      <c r="F23" s="121">
        <v>134</v>
      </c>
      <c r="G23" s="105"/>
      <c r="H23" s="10"/>
      <c r="I23" s="38">
        <f t="shared" si="0"/>
        <v>0</v>
      </c>
      <c r="J23" s="34"/>
      <c r="K23" s="10"/>
      <c r="L23" s="139">
        <f t="shared" si="1"/>
        <v>0</v>
      </c>
      <c r="M23" s="34"/>
      <c r="N23" s="10"/>
      <c r="O23" s="139">
        <f t="shared" si="2"/>
        <v>0</v>
      </c>
      <c r="P23" s="34">
        <f t="shared" si="6"/>
        <v>0</v>
      </c>
      <c r="Q23" s="32">
        <f>IF(P23=0,0,RANK(P23,$P$10:$P$54,0))</f>
        <v>0</v>
      </c>
    </row>
    <row r="24" spans="1:17" ht="21.75" customHeight="1">
      <c r="A24" s="51">
        <f t="shared" si="4"/>
        <v>15</v>
      </c>
      <c r="B24" s="119" t="s">
        <v>87</v>
      </c>
      <c r="C24" s="119" t="s">
        <v>25</v>
      </c>
      <c r="D24" s="119"/>
      <c r="E24" s="120" t="s">
        <v>32</v>
      </c>
      <c r="F24" s="121">
        <v>135</v>
      </c>
      <c r="G24" s="105"/>
      <c r="H24" s="10"/>
      <c r="I24" s="38">
        <f t="shared" si="0"/>
        <v>0</v>
      </c>
      <c r="J24" s="34"/>
      <c r="K24" s="10"/>
      <c r="L24" s="139">
        <f t="shared" si="1"/>
        <v>0</v>
      </c>
      <c r="M24" s="34"/>
      <c r="N24" s="10"/>
      <c r="O24" s="139">
        <f t="shared" si="2"/>
        <v>0</v>
      </c>
      <c r="P24" s="34">
        <f t="shared" si="6"/>
        <v>0</v>
      </c>
      <c r="Q24" s="32">
        <f>IF(P24=0,0,RANK(P24,$P$10:$P$54,0))</f>
        <v>0</v>
      </c>
    </row>
    <row r="25" spans="1:17" ht="21.75" customHeight="1">
      <c r="A25" s="51">
        <f t="shared" si="4"/>
        <v>16</v>
      </c>
      <c r="B25" s="119" t="s">
        <v>176</v>
      </c>
      <c r="C25" s="119" t="s">
        <v>21</v>
      </c>
      <c r="D25" s="119"/>
      <c r="E25" s="120" t="s">
        <v>32</v>
      </c>
      <c r="F25" s="121">
        <v>140</v>
      </c>
      <c r="G25" s="105"/>
      <c r="H25" s="10"/>
      <c r="I25" s="38">
        <f t="shared" si="0"/>
        <v>0</v>
      </c>
      <c r="J25" s="34"/>
      <c r="K25" s="10"/>
      <c r="L25" s="139">
        <f t="shared" si="1"/>
        <v>0</v>
      </c>
      <c r="M25" s="34"/>
      <c r="N25" s="10"/>
      <c r="O25" s="139">
        <f t="shared" si="2"/>
        <v>0</v>
      </c>
      <c r="P25" s="34">
        <f t="shared" si="6"/>
        <v>0</v>
      </c>
      <c r="Q25" s="32">
        <f>IF(P25=0,0,RANK(P25,$P$10:$P$54,0))</f>
        <v>0</v>
      </c>
    </row>
    <row r="26" spans="1:17" ht="21.75" customHeight="1">
      <c r="A26" s="51">
        <f t="shared" si="4"/>
        <v>17</v>
      </c>
      <c r="B26" s="119" t="s">
        <v>95</v>
      </c>
      <c r="C26" s="119" t="s">
        <v>21</v>
      </c>
      <c r="D26" s="119"/>
      <c r="E26" s="120" t="s">
        <v>32</v>
      </c>
      <c r="F26" s="121">
        <v>144</v>
      </c>
      <c r="G26" s="105"/>
      <c r="H26" s="10"/>
      <c r="I26" s="38">
        <f t="shared" si="0"/>
        <v>0</v>
      </c>
      <c r="J26" s="34"/>
      <c r="K26" s="10"/>
      <c r="L26" s="139">
        <f t="shared" si="1"/>
        <v>0</v>
      </c>
      <c r="M26" s="34"/>
      <c r="N26" s="10"/>
      <c r="O26" s="139">
        <f t="shared" si="2"/>
        <v>0</v>
      </c>
      <c r="P26" s="34">
        <f t="shared" si="6"/>
        <v>0</v>
      </c>
      <c r="Q26" s="32">
        <f>IF(P26=0,0,RANK(P26,$P$10:$P$54,0))</f>
        <v>0</v>
      </c>
    </row>
    <row r="27" spans="1:17" ht="21.75" customHeight="1">
      <c r="A27" s="51">
        <f t="shared" si="4"/>
        <v>18</v>
      </c>
      <c r="B27" s="119" t="s">
        <v>94</v>
      </c>
      <c r="C27" s="119" t="s">
        <v>21</v>
      </c>
      <c r="D27" s="119"/>
      <c r="E27" s="120" t="s">
        <v>32</v>
      </c>
      <c r="F27" s="121">
        <v>150</v>
      </c>
      <c r="G27" s="105"/>
      <c r="H27" s="10"/>
      <c r="I27" s="38">
        <f t="shared" si="0"/>
        <v>0</v>
      </c>
      <c r="J27" s="140"/>
      <c r="K27" s="10"/>
      <c r="L27" s="139">
        <f t="shared" si="1"/>
        <v>0</v>
      </c>
      <c r="M27" s="34"/>
      <c r="N27" s="10"/>
      <c r="O27" s="139">
        <f t="shared" si="2"/>
        <v>0</v>
      </c>
      <c r="P27" s="34">
        <f t="shared" si="6"/>
        <v>0</v>
      </c>
      <c r="Q27" s="32">
        <f>IF(P27=0,0,RANK(P27,$P$10:$P$54,0))</f>
        <v>0</v>
      </c>
    </row>
    <row r="28" spans="1:17" ht="21.75" customHeight="1">
      <c r="A28" s="51">
        <f t="shared" si="4"/>
        <v>19</v>
      </c>
      <c r="B28" s="119" t="s">
        <v>183</v>
      </c>
      <c r="C28" s="119" t="s">
        <v>21</v>
      </c>
      <c r="D28" s="119"/>
      <c r="E28" s="120" t="s">
        <v>32</v>
      </c>
      <c r="F28" s="121">
        <v>151</v>
      </c>
      <c r="G28" s="162"/>
      <c r="H28" s="27"/>
      <c r="I28" s="38">
        <f t="shared" si="0"/>
        <v>0</v>
      </c>
      <c r="J28" s="143"/>
      <c r="K28" s="27"/>
      <c r="L28" s="139">
        <f t="shared" si="1"/>
        <v>0</v>
      </c>
      <c r="M28" s="110"/>
      <c r="N28" s="27"/>
      <c r="O28" s="139">
        <f t="shared" si="2"/>
        <v>0</v>
      </c>
      <c r="P28" s="34">
        <f t="shared" si="6"/>
        <v>0</v>
      </c>
      <c r="Q28" s="32">
        <f>IF(P28=0,0,RANK(P28,$P$10:$P$54,0))</f>
        <v>0</v>
      </c>
    </row>
    <row r="29" spans="1:17" ht="21.75" customHeight="1">
      <c r="A29" s="51">
        <f t="shared" si="4"/>
        <v>20</v>
      </c>
      <c r="B29" s="119" t="s">
        <v>159</v>
      </c>
      <c r="C29" s="119" t="s">
        <v>22</v>
      </c>
      <c r="D29" s="119"/>
      <c r="E29" s="120" t="s">
        <v>32</v>
      </c>
      <c r="F29" s="121">
        <v>210</v>
      </c>
      <c r="G29" s="162"/>
      <c r="H29" s="27"/>
      <c r="I29" s="38">
        <f t="shared" si="0"/>
        <v>0</v>
      </c>
      <c r="J29" s="143"/>
      <c r="K29" s="27"/>
      <c r="L29" s="139">
        <f t="shared" si="1"/>
        <v>0</v>
      </c>
      <c r="M29" s="110"/>
      <c r="N29" s="118"/>
      <c r="O29" s="139">
        <f t="shared" si="2"/>
        <v>0</v>
      </c>
      <c r="P29" s="34">
        <f t="shared" si="6"/>
        <v>0</v>
      </c>
      <c r="Q29" s="32">
        <f>IF(P29=0,0,RANK(P29,$P$10:$P$54,0))</f>
        <v>0</v>
      </c>
    </row>
    <row r="30" spans="1:17" ht="21.75" customHeight="1">
      <c r="A30" s="51">
        <f t="shared" si="4"/>
        <v>21</v>
      </c>
      <c r="B30" s="119" t="s">
        <v>90</v>
      </c>
      <c r="C30" s="119" t="s">
        <v>82</v>
      </c>
      <c r="D30" s="119"/>
      <c r="E30" s="120" t="s">
        <v>32</v>
      </c>
      <c r="F30" s="121">
        <v>264</v>
      </c>
      <c r="G30" s="162"/>
      <c r="H30" s="27"/>
      <c r="I30" s="38">
        <f t="shared" si="0"/>
        <v>0</v>
      </c>
      <c r="J30" s="143"/>
      <c r="K30" s="27"/>
      <c r="L30" s="139">
        <f t="shared" si="1"/>
        <v>0</v>
      </c>
      <c r="M30" s="110"/>
      <c r="N30" s="118"/>
      <c r="O30" s="139">
        <f t="shared" si="2"/>
        <v>0</v>
      </c>
      <c r="P30" s="34">
        <f t="shared" si="6"/>
        <v>0</v>
      </c>
      <c r="Q30" s="32">
        <f>IF(P30=0,0,RANK(P30,$P$10:$P$54,0))</f>
        <v>0</v>
      </c>
    </row>
    <row r="31" spans="1:17" ht="21.75" customHeight="1">
      <c r="A31" s="51">
        <f t="shared" si="4"/>
        <v>22</v>
      </c>
      <c r="B31" s="119" t="s">
        <v>107</v>
      </c>
      <c r="C31" s="119" t="s">
        <v>82</v>
      </c>
      <c r="D31" s="119"/>
      <c r="E31" s="120" t="s">
        <v>32</v>
      </c>
      <c r="F31" s="121">
        <v>267</v>
      </c>
      <c r="G31" s="141"/>
      <c r="H31" s="142"/>
      <c r="I31" s="38">
        <f t="shared" si="0"/>
        <v>0</v>
      </c>
      <c r="J31" s="143"/>
      <c r="K31" s="27"/>
      <c r="L31" s="139">
        <f t="shared" si="1"/>
        <v>0</v>
      </c>
      <c r="M31" s="110"/>
      <c r="N31" s="118"/>
      <c r="O31" s="139">
        <f t="shared" si="2"/>
        <v>0</v>
      </c>
      <c r="P31" s="34">
        <f t="shared" si="6"/>
        <v>0</v>
      </c>
      <c r="Q31" s="32">
        <f>IF(P31=0,0,RANK(P31,$P$10:$P$54,0))</f>
        <v>0</v>
      </c>
    </row>
    <row r="32" spans="1:17" ht="21.75" customHeight="1">
      <c r="A32" s="51">
        <f t="shared" si="4"/>
        <v>23</v>
      </c>
      <c r="B32" s="119" t="s">
        <v>204</v>
      </c>
      <c r="C32" s="119" t="s">
        <v>82</v>
      </c>
      <c r="D32" s="119"/>
      <c r="E32" s="120" t="s">
        <v>32</v>
      </c>
      <c r="F32" s="121">
        <v>269</v>
      </c>
      <c r="G32" s="141"/>
      <c r="H32" s="142"/>
      <c r="I32" s="38">
        <f t="shared" si="0"/>
        <v>0</v>
      </c>
      <c r="J32" s="143"/>
      <c r="K32" s="27"/>
      <c r="L32" s="139">
        <f t="shared" si="1"/>
        <v>0</v>
      </c>
      <c r="M32" s="110"/>
      <c r="N32" s="118"/>
      <c r="O32" s="139">
        <f t="shared" si="2"/>
        <v>0</v>
      </c>
      <c r="P32" s="34">
        <f t="shared" si="6"/>
        <v>0</v>
      </c>
      <c r="Q32" s="32">
        <f>IF(P32=0,0,RANK(P32,$P$10:$P$54,0))</f>
        <v>0</v>
      </c>
    </row>
    <row r="33" spans="1:17" ht="21.75" customHeight="1">
      <c r="A33" s="51">
        <f t="shared" si="4"/>
        <v>24</v>
      </c>
      <c r="B33" s="119" t="s">
        <v>296</v>
      </c>
      <c r="C33" s="119" t="s">
        <v>82</v>
      </c>
      <c r="D33" s="119"/>
      <c r="E33" s="120" t="s">
        <v>32</v>
      </c>
      <c r="F33" s="121">
        <v>273</v>
      </c>
      <c r="G33" s="141"/>
      <c r="H33" s="142"/>
      <c r="I33" s="38">
        <f t="shared" si="0"/>
        <v>0</v>
      </c>
      <c r="J33" s="143"/>
      <c r="K33" s="27"/>
      <c r="L33" s="144">
        <f t="shared" si="1"/>
        <v>0</v>
      </c>
      <c r="M33" s="110"/>
      <c r="N33" s="118"/>
      <c r="O33" s="139">
        <f t="shared" si="2"/>
        <v>0</v>
      </c>
      <c r="P33" s="34">
        <f t="shared" si="6"/>
        <v>0</v>
      </c>
      <c r="Q33" s="32">
        <f>IF(P33=0,0,RANK(P33,$P$10:$P$54,0))</f>
        <v>0</v>
      </c>
    </row>
    <row r="34" spans="1:17" ht="21.75" customHeight="1">
      <c r="A34" s="51">
        <f t="shared" si="4"/>
        <v>25</v>
      </c>
      <c r="B34" s="119" t="s">
        <v>299</v>
      </c>
      <c r="C34" s="119" t="s">
        <v>82</v>
      </c>
      <c r="D34" s="119"/>
      <c r="E34" s="120" t="s">
        <v>32</v>
      </c>
      <c r="F34" s="121">
        <v>277</v>
      </c>
      <c r="G34" s="141"/>
      <c r="H34" s="142"/>
      <c r="I34" s="139">
        <f t="shared" si="0"/>
        <v>0</v>
      </c>
      <c r="J34" s="143"/>
      <c r="K34" s="27"/>
      <c r="L34" s="144">
        <f t="shared" si="1"/>
        <v>0</v>
      </c>
      <c r="M34" s="110"/>
      <c r="N34" s="118"/>
      <c r="O34" s="139">
        <f t="shared" si="2"/>
        <v>0</v>
      </c>
      <c r="P34" s="34">
        <f t="shared" si="6"/>
        <v>0</v>
      </c>
      <c r="Q34" s="32">
        <f>IF(P34=0,0,RANK(P34,$P$10:$P$54,0))</f>
        <v>0</v>
      </c>
    </row>
    <row r="35" spans="1:17" ht="21.75" customHeight="1">
      <c r="A35" s="51">
        <f t="shared" si="4"/>
        <v>26</v>
      </c>
      <c r="B35" s="119" t="s">
        <v>112</v>
      </c>
      <c r="C35" s="119" t="s">
        <v>82</v>
      </c>
      <c r="D35" s="119"/>
      <c r="E35" s="120" t="s">
        <v>32</v>
      </c>
      <c r="F35" s="121">
        <v>279</v>
      </c>
      <c r="G35" s="141"/>
      <c r="H35" s="142"/>
      <c r="I35" s="139">
        <f t="shared" si="0"/>
        <v>0</v>
      </c>
      <c r="J35" s="143"/>
      <c r="K35" s="27"/>
      <c r="L35" s="144">
        <f t="shared" si="1"/>
        <v>0</v>
      </c>
      <c r="M35" s="110"/>
      <c r="N35" s="118"/>
      <c r="O35" s="139">
        <f t="shared" si="2"/>
        <v>0</v>
      </c>
      <c r="P35" s="34">
        <f t="shared" si="6"/>
        <v>0</v>
      </c>
      <c r="Q35" s="32">
        <f>IF(P35=0,0,RANK(P35,$P$10:$P$54,0))</f>
        <v>0</v>
      </c>
    </row>
    <row r="36" spans="1:17" ht="21.75" customHeight="1">
      <c r="A36" s="51">
        <f t="shared" si="4"/>
        <v>27</v>
      </c>
      <c r="B36" s="119" t="s">
        <v>93</v>
      </c>
      <c r="C36" s="119" t="s">
        <v>45</v>
      </c>
      <c r="D36" s="119"/>
      <c r="E36" s="120" t="s">
        <v>32</v>
      </c>
      <c r="F36" s="121">
        <v>570</v>
      </c>
      <c r="G36" s="141"/>
      <c r="H36" s="156"/>
      <c r="I36" s="139">
        <f t="shared" si="0"/>
        <v>0</v>
      </c>
      <c r="J36" s="143"/>
      <c r="K36" s="27"/>
      <c r="L36" s="144">
        <f t="shared" si="1"/>
        <v>0</v>
      </c>
      <c r="M36" s="110"/>
      <c r="N36" s="118"/>
      <c r="O36" s="139">
        <f t="shared" si="2"/>
        <v>0</v>
      </c>
      <c r="P36" s="34">
        <f t="shared" si="6"/>
        <v>0</v>
      </c>
      <c r="Q36" s="32">
        <f>IF(P36=0,0,RANK(P36,$P$10:$P$54,0))</f>
        <v>0</v>
      </c>
    </row>
    <row r="37" spans="1:17" ht="21.75" customHeight="1">
      <c r="A37" s="51">
        <f t="shared" si="4"/>
        <v>28</v>
      </c>
      <c r="B37" s="119" t="s">
        <v>164</v>
      </c>
      <c r="C37" s="119" t="s">
        <v>145</v>
      </c>
      <c r="D37" s="119"/>
      <c r="E37" s="120" t="s">
        <v>32</v>
      </c>
      <c r="F37" s="121">
        <v>632</v>
      </c>
      <c r="G37" s="141"/>
      <c r="H37" s="142"/>
      <c r="I37" s="139">
        <f t="shared" si="0"/>
        <v>0</v>
      </c>
      <c r="J37" s="143"/>
      <c r="K37" s="27"/>
      <c r="L37" s="144">
        <f t="shared" si="1"/>
        <v>0</v>
      </c>
      <c r="M37" s="110"/>
      <c r="N37" s="118"/>
      <c r="O37" s="139">
        <f t="shared" si="2"/>
        <v>0</v>
      </c>
      <c r="P37" s="34">
        <f t="shared" si="6"/>
        <v>0</v>
      </c>
      <c r="Q37" s="32">
        <f>IF(P37=0,0,RANK(P37,$P$10:$P$54,0))</f>
        <v>0</v>
      </c>
    </row>
    <row r="38" spans="1:17" ht="21.75" customHeight="1">
      <c r="A38" s="51">
        <f t="shared" si="4"/>
        <v>29</v>
      </c>
      <c r="B38" s="119" t="s">
        <v>261</v>
      </c>
      <c r="C38" s="119" t="s">
        <v>109</v>
      </c>
      <c r="D38" s="119"/>
      <c r="E38" s="120" t="s">
        <v>32</v>
      </c>
      <c r="F38" s="121">
        <v>718</v>
      </c>
      <c r="G38" s="141"/>
      <c r="H38" s="142"/>
      <c r="I38" s="139">
        <f t="shared" si="0"/>
        <v>0</v>
      </c>
      <c r="J38" s="143"/>
      <c r="K38" s="27"/>
      <c r="L38" s="144">
        <f t="shared" si="1"/>
        <v>0</v>
      </c>
      <c r="M38" s="110"/>
      <c r="N38" s="118"/>
      <c r="O38" s="139">
        <f t="shared" si="2"/>
        <v>0</v>
      </c>
      <c r="P38" s="34">
        <f t="shared" si="6"/>
        <v>0</v>
      </c>
      <c r="Q38" s="32">
        <f>IF(P38=0,0,RANK(P38,$P$10:$P$54,0))</f>
        <v>0</v>
      </c>
    </row>
    <row r="39" spans="1:17" ht="21.75" customHeight="1" thickBot="1">
      <c r="A39" s="51">
        <f t="shared" si="4"/>
        <v>30</v>
      </c>
      <c r="B39" s="52" t="s">
        <v>116</v>
      </c>
      <c r="C39" s="52" t="s">
        <v>69</v>
      </c>
      <c r="D39" s="52"/>
      <c r="E39" s="70" t="s">
        <v>32</v>
      </c>
      <c r="F39" s="53">
        <v>764</v>
      </c>
      <c r="G39" s="115"/>
      <c r="H39" s="113"/>
      <c r="I39" s="38">
        <f t="shared" si="0"/>
        <v>0</v>
      </c>
      <c r="J39" s="114"/>
      <c r="K39" s="27"/>
      <c r="L39" s="144">
        <f t="shared" si="1"/>
        <v>0</v>
      </c>
      <c r="M39" s="110"/>
      <c r="N39" s="118"/>
      <c r="O39" s="139">
        <f t="shared" si="2"/>
        <v>0</v>
      </c>
      <c r="P39" s="34">
        <f t="shared" si="6"/>
        <v>0</v>
      </c>
      <c r="Q39" s="32">
        <f>IF(P39=0,0,RANK(P39,$P$10:$P$54,0))</f>
        <v>0</v>
      </c>
    </row>
    <row r="40" spans="1:17" ht="21.75" customHeight="1">
      <c r="A40" s="51">
        <f t="shared" si="4"/>
        <v>31</v>
      </c>
      <c r="B40" s="119" t="s">
        <v>175</v>
      </c>
      <c r="C40" s="119" t="s">
        <v>69</v>
      </c>
      <c r="D40" s="119"/>
      <c r="E40" s="120" t="s">
        <v>32</v>
      </c>
      <c r="F40" s="121">
        <v>768</v>
      </c>
      <c r="G40" s="141"/>
      <c r="H40" s="142"/>
      <c r="I40" s="139">
        <f t="shared" si="0"/>
        <v>0</v>
      </c>
      <c r="J40" s="143"/>
      <c r="K40" s="27"/>
      <c r="L40" s="144">
        <f t="shared" si="1"/>
        <v>0</v>
      </c>
      <c r="M40" s="110"/>
      <c r="N40" s="118"/>
      <c r="O40" s="139">
        <f t="shared" si="2"/>
        <v>0</v>
      </c>
      <c r="P40" s="34">
        <f t="shared" si="6"/>
        <v>0</v>
      </c>
      <c r="Q40" s="32">
        <f>IF(P40=0,0,RANK(P40,$P$10:$P$54,0))</f>
        <v>0</v>
      </c>
    </row>
    <row r="41" spans="1:17" ht="21.75" customHeight="1">
      <c r="A41" s="51">
        <f t="shared" si="4"/>
        <v>32</v>
      </c>
      <c r="B41" s="119" t="s">
        <v>119</v>
      </c>
      <c r="C41" s="119" t="s">
        <v>69</v>
      </c>
      <c r="D41" s="119"/>
      <c r="E41" s="120" t="s">
        <v>32</v>
      </c>
      <c r="F41" s="121">
        <v>774</v>
      </c>
      <c r="G41" s="141"/>
      <c r="H41" s="142"/>
      <c r="I41" s="139">
        <f t="shared" si="0"/>
        <v>0</v>
      </c>
      <c r="J41" s="143"/>
      <c r="K41" s="27"/>
      <c r="L41" s="144">
        <f t="shared" si="1"/>
        <v>0</v>
      </c>
      <c r="M41" s="110"/>
      <c r="N41" s="118"/>
      <c r="O41" s="139">
        <f t="shared" si="2"/>
        <v>0</v>
      </c>
      <c r="P41" s="34">
        <f t="shared" si="6"/>
        <v>0</v>
      </c>
      <c r="Q41" s="32">
        <f>IF(P41=0,0,RANK(P41,$P$10:$P$54,0))</f>
        <v>0</v>
      </c>
    </row>
    <row r="42" spans="1:17" ht="21.75" customHeight="1">
      <c r="A42" s="51">
        <f t="shared" si="4"/>
        <v>33</v>
      </c>
      <c r="B42" s="119" t="s">
        <v>200</v>
      </c>
      <c r="C42" s="119" t="s">
        <v>133</v>
      </c>
      <c r="D42" s="119"/>
      <c r="E42" s="120" t="s">
        <v>32</v>
      </c>
      <c r="F42" s="121">
        <v>820</v>
      </c>
      <c r="G42" s="141"/>
      <c r="H42" s="142"/>
      <c r="I42" s="139">
        <f t="shared" si="0"/>
        <v>0</v>
      </c>
      <c r="J42" s="143"/>
      <c r="K42" s="27"/>
      <c r="L42" s="144">
        <f t="shared" si="1"/>
        <v>0</v>
      </c>
      <c r="M42" s="110"/>
      <c r="N42" s="118"/>
      <c r="O42" s="139">
        <f t="shared" si="2"/>
        <v>0</v>
      </c>
      <c r="P42" s="34">
        <f t="shared" si="6"/>
        <v>0</v>
      </c>
      <c r="Q42" s="32">
        <f>IF(P42=0,0,RANK(P42,$P$10:$P$54,0))</f>
        <v>0</v>
      </c>
    </row>
    <row r="43" spans="1:17" ht="21.75" customHeight="1">
      <c r="A43" s="51">
        <f t="shared" si="4"/>
        <v>34</v>
      </c>
      <c r="B43" s="119" t="s">
        <v>301</v>
      </c>
      <c r="C43" s="119" t="s">
        <v>133</v>
      </c>
      <c r="D43" s="119"/>
      <c r="E43" s="120" t="s">
        <v>32</v>
      </c>
      <c r="F43" s="121">
        <v>821</v>
      </c>
      <c r="G43" s="141"/>
      <c r="H43" s="142"/>
      <c r="I43" s="139">
        <f t="shared" si="0"/>
        <v>0</v>
      </c>
      <c r="J43" s="143"/>
      <c r="K43" s="27"/>
      <c r="L43" s="144">
        <f t="shared" si="1"/>
        <v>0</v>
      </c>
      <c r="M43" s="110"/>
      <c r="N43" s="118"/>
      <c r="O43" s="139">
        <f t="shared" si="2"/>
        <v>0</v>
      </c>
      <c r="P43" s="34">
        <f t="shared" si="6"/>
        <v>0</v>
      </c>
      <c r="Q43" s="32">
        <f>IF(P43=0,0,RANK(P43,$P$10:$P$54,0))</f>
        <v>0</v>
      </c>
    </row>
    <row r="44" spans="1:17" ht="21.75" customHeight="1">
      <c r="A44" s="51">
        <f t="shared" si="4"/>
        <v>35</v>
      </c>
      <c r="B44" s="119" t="s">
        <v>118</v>
      </c>
      <c r="C44" s="119" t="s">
        <v>133</v>
      </c>
      <c r="D44" s="119"/>
      <c r="E44" s="120" t="s">
        <v>32</v>
      </c>
      <c r="F44" s="121">
        <v>824</v>
      </c>
      <c r="G44" s="141"/>
      <c r="H44" s="142"/>
      <c r="I44" s="139">
        <f t="shared" si="0"/>
        <v>0</v>
      </c>
      <c r="J44" s="143"/>
      <c r="K44" s="27"/>
      <c r="L44" s="144">
        <f t="shared" si="1"/>
        <v>0</v>
      </c>
      <c r="M44" s="110"/>
      <c r="N44" s="118"/>
      <c r="O44" s="139">
        <f t="shared" si="2"/>
        <v>0</v>
      </c>
      <c r="P44" s="34">
        <f t="shared" si="6"/>
        <v>0</v>
      </c>
      <c r="Q44" s="32">
        <f>IF(P44=0,0,RANK(P44,$P$10:$P$54,0))</f>
        <v>0</v>
      </c>
    </row>
    <row r="45" spans="1:17" ht="21.75" customHeight="1">
      <c r="A45" s="51">
        <f t="shared" si="4"/>
        <v>36</v>
      </c>
      <c r="B45" s="119" t="s">
        <v>63</v>
      </c>
      <c r="C45" s="119" t="s">
        <v>133</v>
      </c>
      <c r="D45" s="119"/>
      <c r="E45" s="120" t="s">
        <v>32</v>
      </c>
      <c r="F45" s="121">
        <v>825</v>
      </c>
      <c r="G45" s="141"/>
      <c r="H45" s="142"/>
      <c r="I45" s="139">
        <f t="shared" si="0"/>
        <v>0</v>
      </c>
      <c r="J45" s="143"/>
      <c r="K45" s="27"/>
      <c r="L45" s="144">
        <f t="shared" si="1"/>
        <v>0</v>
      </c>
      <c r="M45" s="110"/>
      <c r="N45" s="118"/>
      <c r="O45" s="139">
        <f t="shared" si="2"/>
        <v>0</v>
      </c>
      <c r="P45" s="34">
        <f t="shared" si="6"/>
        <v>0</v>
      </c>
      <c r="Q45" s="32">
        <f>IF(P45=0,0,RANK(P45,$P$10:$P$54,0))</f>
        <v>0</v>
      </c>
    </row>
    <row r="46" spans="1:17" ht="21.75" customHeight="1">
      <c r="A46" s="51">
        <f t="shared" si="4"/>
        <v>37</v>
      </c>
      <c r="B46" s="119" t="s">
        <v>103</v>
      </c>
      <c r="C46" s="119" t="s">
        <v>133</v>
      </c>
      <c r="D46" s="119"/>
      <c r="E46" s="120" t="s">
        <v>32</v>
      </c>
      <c r="F46" s="121">
        <v>829</v>
      </c>
      <c r="G46" s="141"/>
      <c r="H46" s="142"/>
      <c r="I46" s="139">
        <f t="shared" si="0"/>
        <v>0</v>
      </c>
      <c r="J46" s="143"/>
      <c r="K46" s="27"/>
      <c r="L46" s="144">
        <f t="shared" si="1"/>
        <v>0</v>
      </c>
      <c r="M46" s="110"/>
      <c r="N46" s="118"/>
      <c r="O46" s="139">
        <f t="shared" si="2"/>
        <v>0</v>
      </c>
      <c r="P46" s="34">
        <f t="shared" si="6"/>
        <v>0</v>
      </c>
      <c r="Q46" s="32">
        <f>IF(P46=0,0,RANK(P46,$P$10:$P$54,0))</f>
        <v>0</v>
      </c>
    </row>
    <row r="47" spans="1:17" ht="21.75" customHeight="1">
      <c r="A47" s="51">
        <f t="shared" si="4"/>
        <v>38</v>
      </c>
      <c r="B47" s="119" t="s">
        <v>77</v>
      </c>
      <c r="C47" s="119" t="s">
        <v>133</v>
      </c>
      <c r="D47" s="119"/>
      <c r="E47" s="120" t="s">
        <v>32</v>
      </c>
      <c r="F47" s="121">
        <v>833</v>
      </c>
      <c r="G47" s="141"/>
      <c r="H47" s="142"/>
      <c r="I47" s="139">
        <f t="shared" si="0"/>
        <v>0</v>
      </c>
      <c r="J47" s="143"/>
      <c r="K47" s="27"/>
      <c r="L47" s="144">
        <f t="shared" si="1"/>
        <v>0</v>
      </c>
      <c r="M47" s="110"/>
      <c r="N47" s="118"/>
      <c r="O47" s="139">
        <f t="shared" si="2"/>
        <v>0</v>
      </c>
      <c r="P47" s="34">
        <f t="shared" si="6"/>
        <v>0</v>
      </c>
      <c r="Q47" s="32">
        <f>IF(P47=0,0,RANK(P47,$P$10:$P$54,0))</f>
        <v>0</v>
      </c>
    </row>
    <row r="48" spans="1:17" ht="21.75" customHeight="1">
      <c r="A48" s="51">
        <f t="shared" si="4"/>
        <v>39</v>
      </c>
      <c r="B48" s="119" t="s">
        <v>327</v>
      </c>
      <c r="C48" s="119" t="s">
        <v>131</v>
      </c>
      <c r="D48" s="119"/>
      <c r="E48" s="120" t="s">
        <v>32</v>
      </c>
      <c r="F48" s="121">
        <v>845</v>
      </c>
      <c r="G48" s="141"/>
      <c r="H48" s="142"/>
      <c r="I48" s="139">
        <f t="shared" si="0"/>
        <v>0</v>
      </c>
      <c r="J48" s="143"/>
      <c r="K48" s="27"/>
      <c r="L48" s="144">
        <f t="shared" si="1"/>
        <v>0</v>
      </c>
      <c r="M48" s="110"/>
      <c r="N48" s="118"/>
      <c r="O48" s="139">
        <f t="shared" si="2"/>
        <v>0</v>
      </c>
      <c r="P48" s="34">
        <f t="shared" si="6"/>
        <v>0</v>
      </c>
      <c r="Q48" s="32">
        <f>IF(P48=0,0,RANK(P48,$P$10:$P$54,0))</f>
        <v>0</v>
      </c>
    </row>
    <row r="49" spans="1:17" ht="21.75" customHeight="1">
      <c r="A49" s="51">
        <f t="shared" si="4"/>
        <v>40</v>
      </c>
      <c r="B49" s="119" t="s">
        <v>199</v>
      </c>
      <c r="C49" s="119" t="s">
        <v>108</v>
      </c>
      <c r="D49" s="119"/>
      <c r="E49" s="120" t="s">
        <v>32</v>
      </c>
      <c r="F49" s="121">
        <v>960</v>
      </c>
      <c r="G49" s="141"/>
      <c r="H49" s="168"/>
      <c r="I49" s="139">
        <f t="shared" si="0"/>
        <v>0</v>
      </c>
      <c r="J49" s="143"/>
      <c r="K49" s="27"/>
      <c r="L49" s="144">
        <f t="shared" si="1"/>
        <v>0</v>
      </c>
      <c r="M49" s="110"/>
      <c r="N49" s="118"/>
      <c r="O49" s="139">
        <f t="shared" si="2"/>
        <v>0</v>
      </c>
      <c r="P49" s="34">
        <f t="shared" si="6"/>
        <v>0</v>
      </c>
      <c r="Q49" s="32">
        <f>IF(P49=0,0,RANK(P49,$P$10:$P$54,0))</f>
        <v>0</v>
      </c>
    </row>
    <row r="50" spans="1:17" ht="21.75" customHeight="1">
      <c r="A50" s="51">
        <f t="shared" si="4"/>
        <v>41</v>
      </c>
      <c r="B50" s="125" t="s">
        <v>162</v>
      </c>
      <c r="C50" s="125" t="s">
        <v>108</v>
      </c>
      <c r="D50" s="125"/>
      <c r="E50" s="126" t="s">
        <v>32</v>
      </c>
      <c r="F50" s="127">
        <v>966</v>
      </c>
      <c r="G50" s="141"/>
      <c r="H50" s="142"/>
      <c r="I50" s="139">
        <f t="shared" si="0"/>
        <v>0</v>
      </c>
      <c r="J50" s="143"/>
      <c r="K50" s="27"/>
      <c r="L50" s="144">
        <f t="shared" si="1"/>
        <v>0</v>
      </c>
      <c r="M50" s="110"/>
      <c r="N50" s="118"/>
      <c r="O50" s="139">
        <f t="shared" si="2"/>
        <v>0</v>
      </c>
      <c r="P50" s="34">
        <f t="shared" si="6"/>
        <v>0</v>
      </c>
      <c r="Q50" s="32">
        <f>IF(P50=0,0,RANK(P50,$P$10:$P$54,0))</f>
        <v>0</v>
      </c>
    </row>
    <row r="51" spans="1:17" ht="21.75" customHeight="1" thickBot="1">
      <c r="A51" s="51">
        <f t="shared" si="4"/>
        <v>42</v>
      </c>
      <c r="B51" s="52" t="s">
        <v>177</v>
      </c>
      <c r="C51" s="52" t="s">
        <v>330</v>
      </c>
      <c r="D51" s="52"/>
      <c r="E51" s="70" t="s">
        <v>32</v>
      </c>
      <c r="F51" s="53">
        <v>984</v>
      </c>
      <c r="G51" s="141"/>
      <c r="H51" s="142"/>
      <c r="I51" s="139">
        <f t="shared" si="0"/>
        <v>0</v>
      </c>
      <c r="J51" s="143"/>
      <c r="K51" s="27"/>
      <c r="L51" s="144">
        <f t="shared" si="1"/>
        <v>0</v>
      </c>
      <c r="M51" s="110"/>
      <c r="N51" s="118"/>
      <c r="O51" s="139">
        <f t="shared" si="2"/>
        <v>0</v>
      </c>
      <c r="P51" s="34">
        <f t="shared" si="6"/>
        <v>0</v>
      </c>
      <c r="Q51" s="32">
        <f>IF(P51=0,0,RANK(P51,$P$10:$P$54,0))</f>
        <v>0</v>
      </c>
    </row>
    <row r="52" spans="1:17" ht="21.75" customHeight="1" thickBot="1">
      <c r="A52" s="51"/>
      <c r="B52" s="52"/>
      <c r="C52" s="52"/>
      <c r="D52" s="52"/>
      <c r="E52" s="70"/>
      <c r="F52" s="53"/>
      <c r="G52" s="141"/>
      <c r="H52" s="142"/>
      <c r="I52" s="139">
        <f t="shared" si="0"/>
        <v>0</v>
      </c>
      <c r="J52" s="143"/>
      <c r="K52" s="27"/>
      <c r="L52" s="144">
        <f t="shared" si="1"/>
        <v>0</v>
      </c>
      <c r="M52" s="110"/>
      <c r="N52" s="118"/>
      <c r="O52" s="139"/>
      <c r="P52" s="34">
        <f t="shared" si="6"/>
        <v>0</v>
      </c>
      <c r="Q52" s="32">
        <f>IF(P52=0,0,RANK(P52,$P$10:$P$54,0))</f>
        <v>0</v>
      </c>
    </row>
    <row r="53" spans="1:17" ht="21.75" customHeight="1" thickBot="1">
      <c r="A53" s="51"/>
      <c r="B53" s="52"/>
      <c r="C53" s="52"/>
      <c r="D53" s="52"/>
      <c r="E53" s="70"/>
      <c r="F53" s="53"/>
      <c r="G53" s="141"/>
      <c r="H53" s="142"/>
      <c r="I53" s="139">
        <f t="shared" si="0"/>
        <v>0</v>
      </c>
      <c r="J53" s="143"/>
      <c r="K53" s="27"/>
      <c r="L53" s="144">
        <f t="shared" si="1"/>
        <v>0</v>
      </c>
      <c r="M53" s="110"/>
      <c r="N53" s="118"/>
      <c r="O53" s="139"/>
      <c r="P53" s="34">
        <f>(I53+L53+O53)</f>
        <v>0</v>
      </c>
      <c r="Q53" s="32">
        <f>IF(P53=0,0,RANK(P53,$P$10:$P$54,0))</f>
        <v>0</v>
      </c>
    </row>
    <row r="54" spans="1:17" ht="21.75" customHeight="1" thickBot="1">
      <c r="A54" s="51">
        <f>IF(B54&gt;0,A51+1,"")</f>
      </c>
      <c r="B54" s="52"/>
      <c r="C54" s="52"/>
      <c r="D54" s="52"/>
      <c r="E54" s="70"/>
      <c r="F54" s="53"/>
      <c r="G54" s="141"/>
      <c r="H54" s="142"/>
      <c r="I54" s="139">
        <f t="shared" si="0"/>
        <v>0</v>
      </c>
      <c r="J54" s="143"/>
      <c r="K54" s="27"/>
      <c r="L54" s="144">
        <f t="shared" si="1"/>
        <v>0</v>
      </c>
      <c r="M54" s="110"/>
      <c r="N54" s="118"/>
      <c r="O54" s="139">
        <f>IF(M54=0,0,$F$7+1-M54)</f>
        <v>0</v>
      </c>
      <c r="P54" s="34">
        <f>(I54+L54+O54)</f>
        <v>0</v>
      </c>
      <c r="Q54" s="32">
        <f>IF(P54=0,0,RANK(P54,$P$10:$P$54,0))</f>
        <v>0</v>
      </c>
    </row>
    <row r="55" spans="2:17" ht="54.75" customHeight="1" thickBot="1">
      <c r="B55" s="19" t="s">
        <v>5</v>
      </c>
      <c r="G55" s="98"/>
      <c r="H55" s="99"/>
      <c r="I55" s="100"/>
      <c r="J55" s="98"/>
      <c r="K55" s="157"/>
      <c r="L55" s="147"/>
      <c r="M55" s="98"/>
      <c r="N55" s="99"/>
      <c r="O55" s="100"/>
      <c r="P55" s="24"/>
      <c r="Q55" s="24"/>
    </row>
  </sheetData>
  <sheetProtection/>
  <autoFilter ref="A9:U34"/>
  <mergeCells count="8">
    <mergeCell ref="A2:Q2"/>
    <mergeCell ref="A3:Q3"/>
    <mergeCell ref="N7:O7"/>
    <mergeCell ref="H7:I7"/>
    <mergeCell ref="M8:O8"/>
    <mergeCell ref="G8:I8"/>
    <mergeCell ref="K7:L7"/>
    <mergeCell ref="J8:L8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31">
      <selection activeCell="G8" sqref="G8:I8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3.57421875" style="19" bestFit="1" customWidth="1"/>
    <col min="6" max="8" width="9.140625" style="19" customWidth="1"/>
    <col min="9" max="9" width="9.421875" style="19" customWidth="1"/>
    <col min="10" max="13" width="9.140625" style="19" customWidth="1"/>
    <col min="14" max="14" width="9.00390625" style="19" customWidth="1"/>
    <col min="15" max="17" width="9.140625" style="19" customWidth="1"/>
    <col min="18" max="19" width="0" style="19" hidden="1" customWidth="1"/>
    <col min="20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255</v>
      </c>
    </row>
    <row r="6" ht="15.75" thickBot="1">
      <c r="A6" s="60"/>
    </row>
    <row r="7" spans="3:15" ht="13.5" thickBot="1">
      <c r="C7" s="61" t="s">
        <v>8</v>
      </c>
      <c r="D7" s="62"/>
      <c r="E7" s="62"/>
      <c r="F7" s="184"/>
      <c r="G7" s="101" t="s">
        <v>11</v>
      </c>
      <c r="H7" s="186"/>
      <c r="I7" s="187"/>
      <c r="J7" s="62" t="s">
        <v>11</v>
      </c>
      <c r="K7" s="186"/>
      <c r="L7" s="187"/>
      <c r="M7" s="61" t="s">
        <v>11</v>
      </c>
      <c r="N7" s="186"/>
      <c r="O7" s="187"/>
    </row>
    <row r="8" spans="7:17" ht="30" customHeight="1" thickBot="1">
      <c r="G8" s="188"/>
      <c r="H8" s="189"/>
      <c r="I8" s="190"/>
      <c r="J8" s="189"/>
      <c r="K8" s="189"/>
      <c r="L8" s="190"/>
      <c r="M8" s="188"/>
      <c r="N8" s="189"/>
      <c r="O8" s="190"/>
      <c r="P8" s="24"/>
      <c r="Q8" s="24"/>
    </row>
    <row r="9" spans="2:21" s="57" customFormat="1" ht="13.5" thickBot="1">
      <c r="B9" s="64" t="s">
        <v>0</v>
      </c>
      <c r="C9" s="65" t="s">
        <v>18</v>
      </c>
      <c r="D9" s="66"/>
      <c r="E9" s="66"/>
      <c r="F9" s="66" t="s">
        <v>1</v>
      </c>
      <c r="G9" s="68" t="s">
        <v>2</v>
      </c>
      <c r="H9" s="154" t="s">
        <v>3</v>
      </c>
      <c r="I9" s="69" t="s">
        <v>4</v>
      </c>
      <c r="J9" s="181" t="s">
        <v>2</v>
      </c>
      <c r="K9" s="154" t="s">
        <v>3</v>
      </c>
      <c r="L9" s="182" t="s">
        <v>4</v>
      </c>
      <c r="M9" s="181" t="s">
        <v>2</v>
      </c>
      <c r="N9" s="154" t="s">
        <v>3</v>
      </c>
      <c r="O9" s="182" t="s">
        <v>4</v>
      </c>
      <c r="P9" s="181" t="s">
        <v>7</v>
      </c>
      <c r="Q9" s="69" t="s">
        <v>2</v>
      </c>
      <c r="U9" s="19"/>
    </row>
    <row r="10" spans="1:19" ht="19.5" customHeight="1">
      <c r="A10" s="86">
        <f aca="true" t="shared" si="0" ref="A10:A45">IF(B10&gt;0,A9+1,"")</f>
        <v>1</v>
      </c>
      <c r="B10" s="123" t="s">
        <v>325</v>
      </c>
      <c r="C10" s="119" t="s">
        <v>26</v>
      </c>
      <c r="D10" s="119"/>
      <c r="E10" s="120" t="s">
        <v>36</v>
      </c>
      <c r="F10" s="124">
        <v>17</v>
      </c>
      <c r="G10" s="176"/>
      <c r="H10" s="177"/>
      <c r="I10" s="178">
        <f>IF(G10=0,0,$F$7+1-G10)</f>
        <v>0</v>
      </c>
      <c r="J10" s="179"/>
      <c r="K10" s="177"/>
      <c r="L10" s="178">
        <f aca="true" t="shared" si="1" ref="L10:L45">IF(J10=0,0,$F$7+1-J10)</f>
        <v>0</v>
      </c>
      <c r="M10" s="176"/>
      <c r="N10" s="177"/>
      <c r="O10" s="178">
        <f>IF(M10=0,0,$F$7+1-M10)</f>
        <v>0</v>
      </c>
      <c r="P10" s="176">
        <f>(I10+L10+O10)</f>
        <v>0</v>
      </c>
      <c r="Q10" s="180">
        <f>IF(P10=0,0,RANK(P10,$P$10:$P$45,0))</f>
        <v>0</v>
      </c>
      <c r="R10" s="19" t="str">
        <f aca="true" t="shared" si="2" ref="R10:S15">B10</f>
        <v>Javier Gonzalez</v>
      </c>
      <c r="S10" s="19" t="str">
        <f t="shared" si="2"/>
        <v>Kronos</v>
      </c>
    </row>
    <row r="11" spans="1:19" ht="19.5" customHeight="1">
      <c r="A11" s="86">
        <f t="shared" si="0"/>
        <v>2</v>
      </c>
      <c r="B11" s="123" t="s">
        <v>55</v>
      </c>
      <c r="C11" s="119" t="s">
        <v>20</v>
      </c>
      <c r="D11" s="119"/>
      <c r="E11" s="120" t="s">
        <v>36</v>
      </c>
      <c r="F11" s="124">
        <v>43</v>
      </c>
      <c r="G11" s="171"/>
      <c r="H11" s="111"/>
      <c r="I11" s="174">
        <f aca="true" t="shared" si="3" ref="I11:I45">IF(G11=0,0,$F$7+1-G11)</f>
        <v>0</v>
      </c>
      <c r="J11" s="169"/>
      <c r="K11" s="111"/>
      <c r="L11" s="174">
        <f t="shared" si="1"/>
        <v>0</v>
      </c>
      <c r="M11" s="171"/>
      <c r="N11" s="111"/>
      <c r="O11" s="174">
        <f aca="true" t="shared" si="4" ref="O11:O47">IF(M11=0,0,$F$7+1-M11)</f>
        <v>0</v>
      </c>
      <c r="P11" s="171">
        <f>(I11+L11+O11)</f>
        <v>0</v>
      </c>
      <c r="Q11" s="172">
        <f>IF(P11=0,0,RANK(P11,$P$10:$P$45,0))</f>
        <v>0</v>
      </c>
      <c r="R11" s="19" t="str">
        <f t="shared" si="2"/>
        <v>Ruben Garcia</v>
      </c>
      <c r="S11" s="19" t="str">
        <f t="shared" si="2"/>
        <v>Universitario</v>
      </c>
    </row>
    <row r="12" spans="1:19" ht="19.5" customHeight="1">
      <c r="A12" s="86">
        <f t="shared" si="0"/>
        <v>3</v>
      </c>
      <c r="B12" s="123" t="s">
        <v>168</v>
      </c>
      <c r="C12" s="119" t="s">
        <v>20</v>
      </c>
      <c r="D12" s="119"/>
      <c r="E12" s="120" t="s">
        <v>36</v>
      </c>
      <c r="F12" s="124">
        <v>59</v>
      </c>
      <c r="G12" s="171"/>
      <c r="H12" s="111"/>
      <c r="I12" s="174">
        <f t="shared" si="3"/>
        <v>0</v>
      </c>
      <c r="J12" s="169"/>
      <c r="K12" s="111"/>
      <c r="L12" s="174">
        <f t="shared" si="1"/>
        <v>0</v>
      </c>
      <c r="M12" s="171"/>
      <c r="N12" s="111"/>
      <c r="O12" s="174">
        <f t="shared" si="4"/>
        <v>0</v>
      </c>
      <c r="P12" s="171">
        <f aca="true" t="shared" si="5" ref="P12:P45">(I12+L12+O12)</f>
        <v>0</v>
      </c>
      <c r="Q12" s="172">
        <f>IF(P12=0,0,RANK(P12,$P$10:$P$45,0))</f>
        <v>0</v>
      </c>
      <c r="R12" s="19" t="str">
        <f t="shared" si="2"/>
        <v>Diego Mayanes</v>
      </c>
      <c r="S12" s="19" t="str">
        <f t="shared" si="2"/>
        <v>Universitario</v>
      </c>
    </row>
    <row r="13" spans="1:19" ht="19.5" customHeight="1">
      <c r="A13" s="86">
        <f t="shared" si="0"/>
        <v>4</v>
      </c>
      <c r="B13" s="123" t="s">
        <v>278</v>
      </c>
      <c r="C13" s="119" t="s">
        <v>74</v>
      </c>
      <c r="D13" s="119"/>
      <c r="E13" s="120" t="s">
        <v>36</v>
      </c>
      <c r="F13" s="124">
        <v>100</v>
      </c>
      <c r="G13" s="171"/>
      <c r="H13" s="111"/>
      <c r="I13" s="174">
        <f t="shared" si="3"/>
        <v>0</v>
      </c>
      <c r="J13" s="169"/>
      <c r="K13" s="111"/>
      <c r="L13" s="174">
        <f t="shared" si="1"/>
        <v>0</v>
      </c>
      <c r="M13" s="171"/>
      <c r="N13" s="111"/>
      <c r="O13" s="174">
        <f t="shared" si="4"/>
        <v>0</v>
      </c>
      <c r="P13" s="171">
        <f t="shared" si="5"/>
        <v>0</v>
      </c>
      <c r="Q13" s="172">
        <f>IF(P13=0,0,RANK(P13,$P$10:$P$45,0))</f>
        <v>0</v>
      </c>
      <c r="R13" s="19" t="str">
        <f t="shared" si="2"/>
        <v>Emanuelle Silva</v>
      </c>
      <c r="S13" s="19" t="str">
        <f t="shared" si="2"/>
        <v>Renegados</v>
      </c>
    </row>
    <row r="14" spans="1:19" ht="19.5" customHeight="1">
      <c r="A14" s="86">
        <f t="shared" si="0"/>
        <v>5</v>
      </c>
      <c r="B14" s="128" t="s">
        <v>211</v>
      </c>
      <c r="C14" s="122" t="s">
        <v>74</v>
      </c>
      <c r="D14" s="46"/>
      <c r="E14" s="122" t="s">
        <v>36</v>
      </c>
      <c r="F14" s="39">
        <v>107</v>
      </c>
      <c r="G14" s="171"/>
      <c r="H14" s="111"/>
      <c r="I14" s="174">
        <f t="shared" si="3"/>
        <v>0</v>
      </c>
      <c r="J14" s="169"/>
      <c r="K14" s="111"/>
      <c r="L14" s="174">
        <f t="shared" si="1"/>
        <v>0</v>
      </c>
      <c r="M14" s="171"/>
      <c r="N14" s="111"/>
      <c r="O14" s="174">
        <f t="shared" si="4"/>
        <v>0</v>
      </c>
      <c r="P14" s="171">
        <f t="shared" si="5"/>
        <v>0</v>
      </c>
      <c r="Q14" s="172">
        <f>IF(P14=0,0,RANK(P14,$P$10:$P$45,0))</f>
        <v>0</v>
      </c>
      <c r="R14" s="19" t="str">
        <f t="shared" si="2"/>
        <v>Nelson Escobar</v>
      </c>
      <c r="S14" s="19" t="str">
        <f t="shared" si="2"/>
        <v>Renegados</v>
      </c>
    </row>
    <row r="15" spans="1:19" ht="19.5" customHeight="1">
      <c r="A15" s="86">
        <f t="shared" si="0"/>
        <v>6</v>
      </c>
      <c r="B15" s="123" t="s">
        <v>83</v>
      </c>
      <c r="C15" s="119" t="s">
        <v>74</v>
      </c>
      <c r="D15" s="119"/>
      <c r="E15" s="120" t="s">
        <v>36</v>
      </c>
      <c r="F15" s="124">
        <v>116</v>
      </c>
      <c r="G15" s="171"/>
      <c r="H15" s="111"/>
      <c r="I15" s="174">
        <f t="shared" si="3"/>
        <v>0</v>
      </c>
      <c r="J15" s="169"/>
      <c r="K15" s="111"/>
      <c r="L15" s="174">
        <f t="shared" si="1"/>
        <v>0</v>
      </c>
      <c r="M15" s="171"/>
      <c r="N15" s="111"/>
      <c r="O15" s="174">
        <f t="shared" si="4"/>
        <v>0</v>
      </c>
      <c r="P15" s="171">
        <f t="shared" si="5"/>
        <v>0</v>
      </c>
      <c r="Q15" s="172">
        <f>IF(P15=0,0,RANK(P15,$P$10:$P$45,0))</f>
        <v>0</v>
      </c>
      <c r="R15" s="19" t="str">
        <f t="shared" si="2"/>
        <v>Ivan Torres</v>
      </c>
      <c r="S15" s="19" t="str">
        <f t="shared" si="2"/>
        <v>Renegados</v>
      </c>
    </row>
    <row r="16" spans="1:19" ht="19.5" customHeight="1">
      <c r="A16" s="86">
        <f t="shared" si="0"/>
        <v>7</v>
      </c>
      <c r="B16" s="123" t="s">
        <v>277</v>
      </c>
      <c r="C16" s="119" t="s">
        <v>74</v>
      </c>
      <c r="D16" s="119"/>
      <c r="E16" s="120" t="s">
        <v>36</v>
      </c>
      <c r="F16" s="124">
        <v>117</v>
      </c>
      <c r="G16" s="171"/>
      <c r="H16" s="111"/>
      <c r="I16" s="174">
        <f t="shared" si="3"/>
        <v>0</v>
      </c>
      <c r="J16" s="169"/>
      <c r="K16" s="111"/>
      <c r="L16" s="174">
        <f t="shared" si="1"/>
        <v>0</v>
      </c>
      <c r="M16" s="171"/>
      <c r="N16" s="111"/>
      <c r="O16" s="174">
        <f t="shared" si="4"/>
        <v>0</v>
      </c>
      <c r="P16" s="171">
        <f t="shared" si="5"/>
        <v>0</v>
      </c>
      <c r="Q16" s="172">
        <f>IF(P16=0,0,RANK(P16,$P$10:$P$45,0))</f>
        <v>0</v>
      </c>
      <c r="R16" s="19" t="str">
        <f aca="true" t="shared" si="6" ref="R16:R24">B16</f>
        <v>Claudio Gutierrez</v>
      </c>
      <c r="S16" s="19" t="str">
        <f aca="true" t="shared" si="7" ref="S16:S24">C16</f>
        <v>Renegados</v>
      </c>
    </row>
    <row r="17" spans="1:19" ht="19.5" customHeight="1">
      <c r="A17" s="86">
        <f t="shared" si="0"/>
        <v>8</v>
      </c>
      <c r="B17" s="123" t="s">
        <v>66</v>
      </c>
      <c r="C17" s="119" t="s">
        <v>25</v>
      </c>
      <c r="D17" s="119"/>
      <c r="E17" s="120" t="s">
        <v>36</v>
      </c>
      <c r="F17" s="124">
        <v>121</v>
      </c>
      <c r="G17" s="171"/>
      <c r="H17" s="111"/>
      <c r="I17" s="174">
        <f t="shared" si="3"/>
        <v>0</v>
      </c>
      <c r="J17" s="169"/>
      <c r="K17" s="111"/>
      <c r="L17" s="174">
        <f t="shared" si="1"/>
        <v>0</v>
      </c>
      <c r="M17" s="171"/>
      <c r="N17" s="111"/>
      <c r="O17" s="174">
        <f t="shared" si="4"/>
        <v>0</v>
      </c>
      <c r="P17" s="171">
        <f t="shared" si="5"/>
        <v>0</v>
      </c>
      <c r="Q17" s="172">
        <f>IF(P17=0,0,RANK(P17,$P$10:$P$45,0))</f>
        <v>0</v>
      </c>
      <c r="R17" s="19" t="str">
        <f t="shared" si="6"/>
        <v>Fabian Garrido</v>
      </c>
      <c r="S17" s="19" t="str">
        <f t="shared" si="7"/>
        <v>Escuela Nacional</v>
      </c>
    </row>
    <row r="18" spans="1:19" ht="19.5" customHeight="1">
      <c r="A18" s="86">
        <f t="shared" si="0"/>
        <v>9</v>
      </c>
      <c r="B18" s="123" t="s">
        <v>51</v>
      </c>
      <c r="C18" s="119" t="s">
        <v>25</v>
      </c>
      <c r="D18" s="119"/>
      <c r="E18" s="120" t="s">
        <v>36</v>
      </c>
      <c r="F18" s="124">
        <v>123</v>
      </c>
      <c r="G18" s="171"/>
      <c r="H18" s="111"/>
      <c r="I18" s="174">
        <f t="shared" si="3"/>
        <v>0</v>
      </c>
      <c r="J18" s="169"/>
      <c r="K18" s="111"/>
      <c r="L18" s="174">
        <f t="shared" si="1"/>
        <v>0</v>
      </c>
      <c r="M18" s="171"/>
      <c r="N18" s="111"/>
      <c r="O18" s="174">
        <f t="shared" si="4"/>
        <v>0</v>
      </c>
      <c r="P18" s="171">
        <f t="shared" si="5"/>
        <v>0</v>
      </c>
      <c r="Q18" s="172">
        <f>IF(P18=0,0,RANK(P18,$P$10:$P$45,0))</f>
        <v>0</v>
      </c>
      <c r="R18" s="19" t="str">
        <f t="shared" si="6"/>
        <v>Raul Ivan Pedraza</v>
      </c>
      <c r="S18" s="19" t="str">
        <f t="shared" si="7"/>
        <v>Escuela Nacional</v>
      </c>
    </row>
    <row r="19" spans="1:19" ht="19.5" customHeight="1">
      <c r="A19" s="86">
        <f t="shared" si="0"/>
        <v>10</v>
      </c>
      <c r="B19" s="123" t="s">
        <v>185</v>
      </c>
      <c r="C19" s="119" t="s">
        <v>25</v>
      </c>
      <c r="D19" s="119"/>
      <c r="E19" s="120" t="s">
        <v>36</v>
      </c>
      <c r="F19" s="124">
        <v>128</v>
      </c>
      <c r="G19" s="171"/>
      <c r="H19" s="111"/>
      <c r="I19" s="174">
        <f t="shared" si="3"/>
        <v>0</v>
      </c>
      <c r="J19" s="169"/>
      <c r="K19" s="111"/>
      <c r="L19" s="174">
        <f t="shared" si="1"/>
        <v>0</v>
      </c>
      <c r="M19" s="171"/>
      <c r="N19" s="111"/>
      <c r="O19" s="174">
        <f t="shared" si="4"/>
        <v>0</v>
      </c>
      <c r="P19" s="171">
        <f t="shared" si="5"/>
        <v>0</v>
      </c>
      <c r="Q19" s="172">
        <f>IF(P19=0,0,RANK(P19,$P$10:$P$45,0))</f>
        <v>0</v>
      </c>
      <c r="R19" s="19" t="str">
        <f t="shared" si="6"/>
        <v>Sebastian Paillavil</v>
      </c>
      <c r="S19" s="19" t="str">
        <f t="shared" si="7"/>
        <v>Escuela Nacional</v>
      </c>
    </row>
    <row r="20" spans="1:19" ht="19.5" customHeight="1">
      <c r="A20" s="86">
        <f t="shared" si="0"/>
        <v>11</v>
      </c>
      <c r="B20" s="123" t="s">
        <v>27</v>
      </c>
      <c r="C20" s="119" t="s">
        <v>25</v>
      </c>
      <c r="D20" s="119"/>
      <c r="E20" s="120" t="s">
        <v>36</v>
      </c>
      <c r="F20" s="124">
        <v>131</v>
      </c>
      <c r="G20" s="171"/>
      <c r="H20" s="111"/>
      <c r="I20" s="174">
        <f t="shared" si="3"/>
        <v>0</v>
      </c>
      <c r="J20" s="169"/>
      <c r="K20" s="111"/>
      <c r="L20" s="174">
        <f t="shared" si="1"/>
        <v>0</v>
      </c>
      <c r="M20" s="171"/>
      <c r="N20" s="111"/>
      <c r="O20" s="174">
        <f t="shared" si="4"/>
        <v>0</v>
      </c>
      <c r="P20" s="171">
        <f>(I20+L20+O20)</f>
        <v>0</v>
      </c>
      <c r="Q20" s="172">
        <f>IF(P20=0,0,RANK(P20,$P$10:$P$45,0))</f>
        <v>0</v>
      </c>
      <c r="R20" s="19" t="str">
        <f t="shared" si="6"/>
        <v>Jorge Reyes</v>
      </c>
      <c r="S20" s="19" t="str">
        <f t="shared" si="7"/>
        <v>Escuela Nacional</v>
      </c>
    </row>
    <row r="21" spans="1:19" ht="19.5" customHeight="1">
      <c r="A21" s="86">
        <f t="shared" si="0"/>
        <v>12</v>
      </c>
      <c r="B21" s="123" t="s">
        <v>52</v>
      </c>
      <c r="C21" s="119" t="s">
        <v>25</v>
      </c>
      <c r="D21" s="119"/>
      <c r="E21" s="120" t="s">
        <v>36</v>
      </c>
      <c r="F21" s="124">
        <v>134</v>
      </c>
      <c r="G21" s="171"/>
      <c r="H21" s="111"/>
      <c r="I21" s="174">
        <f t="shared" si="3"/>
        <v>0</v>
      </c>
      <c r="J21" s="169"/>
      <c r="K21" s="112"/>
      <c r="L21" s="174">
        <f t="shared" si="1"/>
        <v>0</v>
      </c>
      <c r="M21" s="171"/>
      <c r="N21" s="112"/>
      <c r="O21" s="174">
        <f t="shared" si="4"/>
        <v>0</v>
      </c>
      <c r="P21" s="171">
        <f>(I21+L21+O21)</f>
        <v>0</v>
      </c>
      <c r="Q21" s="172">
        <f>IF(P21=0,0,RANK(P21,$P$10:$P$45,0))</f>
        <v>0</v>
      </c>
      <c r="R21" s="19" t="str">
        <f t="shared" si="6"/>
        <v>Daniel Bravo</v>
      </c>
      <c r="S21" s="19" t="str">
        <f t="shared" si="7"/>
        <v>Escuela Nacional</v>
      </c>
    </row>
    <row r="22" spans="1:19" ht="19.5" customHeight="1">
      <c r="A22" s="86">
        <f t="shared" si="0"/>
        <v>13</v>
      </c>
      <c r="B22" s="123" t="s">
        <v>113</v>
      </c>
      <c r="C22" s="119" t="s">
        <v>25</v>
      </c>
      <c r="D22" s="119"/>
      <c r="E22" s="120" t="s">
        <v>36</v>
      </c>
      <c r="F22" s="124">
        <v>135</v>
      </c>
      <c r="G22" s="171"/>
      <c r="H22" s="111"/>
      <c r="I22" s="174">
        <f t="shared" si="3"/>
        <v>0</v>
      </c>
      <c r="J22" s="169"/>
      <c r="K22" s="111"/>
      <c r="L22" s="174">
        <f t="shared" si="1"/>
        <v>0</v>
      </c>
      <c r="M22" s="171"/>
      <c r="N22" s="111"/>
      <c r="O22" s="174">
        <f t="shared" si="4"/>
        <v>0</v>
      </c>
      <c r="P22" s="171">
        <f t="shared" si="5"/>
        <v>0</v>
      </c>
      <c r="Q22" s="172">
        <f>IF(P22=0,0,RANK(P22,$P$10:$P$45,0))</f>
        <v>0</v>
      </c>
      <c r="R22" s="19" t="str">
        <f t="shared" si="6"/>
        <v>Matias Briceño</v>
      </c>
      <c r="S22" s="19" t="str">
        <f t="shared" si="7"/>
        <v>Escuela Nacional</v>
      </c>
    </row>
    <row r="23" spans="1:19" ht="19.5" customHeight="1">
      <c r="A23" s="86">
        <f t="shared" si="0"/>
        <v>14</v>
      </c>
      <c r="B23" s="123" t="s">
        <v>28</v>
      </c>
      <c r="C23" s="119" t="s">
        <v>25</v>
      </c>
      <c r="D23" s="119"/>
      <c r="E23" s="120" t="s">
        <v>36</v>
      </c>
      <c r="F23" s="124">
        <v>136</v>
      </c>
      <c r="G23" s="171"/>
      <c r="H23" s="111"/>
      <c r="I23" s="174">
        <f t="shared" si="3"/>
        <v>0</v>
      </c>
      <c r="J23" s="169"/>
      <c r="K23" s="111"/>
      <c r="L23" s="174">
        <f t="shared" si="1"/>
        <v>0</v>
      </c>
      <c r="M23" s="171"/>
      <c r="N23" s="111"/>
      <c r="O23" s="174">
        <f t="shared" si="4"/>
        <v>0</v>
      </c>
      <c r="P23" s="171">
        <f t="shared" si="5"/>
        <v>0</v>
      </c>
      <c r="Q23" s="172">
        <f>IF(P23=0,0,RANK(P23,$P$10:$P$45,0))</f>
        <v>0</v>
      </c>
      <c r="R23" s="19" t="str">
        <f t="shared" si="6"/>
        <v>Braulio Reyes</v>
      </c>
      <c r="S23" s="19" t="str">
        <f t="shared" si="7"/>
        <v>Escuela Nacional</v>
      </c>
    </row>
    <row r="24" spans="1:19" ht="19.5" customHeight="1">
      <c r="A24" s="86">
        <f t="shared" si="0"/>
        <v>15</v>
      </c>
      <c r="B24" s="119" t="s">
        <v>67</v>
      </c>
      <c r="C24" s="119" t="s">
        <v>21</v>
      </c>
      <c r="D24" s="119"/>
      <c r="E24" s="120" t="s">
        <v>36</v>
      </c>
      <c r="F24" s="124">
        <v>144</v>
      </c>
      <c r="G24" s="171"/>
      <c r="H24" s="111"/>
      <c r="I24" s="174">
        <f t="shared" si="3"/>
        <v>0</v>
      </c>
      <c r="J24" s="169"/>
      <c r="K24" s="111"/>
      <c r="L24" s="174">
        <f t="shared" si="1"/>
        <v>0</v>
      </c>
      <c r="M24" s="171"/>
      <c r="N24" s="111"/>
      <c r="O24" s="174">
        <f t="shared" si="4"/>
        <v>0</v>
      </c>
      <c r="P24" s="171">
        <f t="shared" si="5"/>
        <v>0</v>
      </c>
      <c r="Q24" s="172">
        <f>IF(P24=0,0,RANK(P24,$P$10:$P$45,0))</f>
        <v>0</v>
      </c>
      <c r="R24" s="19" t="str">
        <f t="shared" si="6"/>
        <v>Rene Maldonado</v>
      </c>
      <c r="S24" s="19" t="str">
        <f t="shared" si="7"/>
        <v>Diego Portales</v>
      </c>
    </row>
    <row r="25" spans="1:17" ht="19.5" customHeight="1">
      <c r="A25" s="86">
        <f t="shared" si="0"/>
        <v>16</v>
      </c>
      <c r="B25" s="119" t="s">
        <v>249</v>
      </c>
      <c r="C25" s="119" t="s">
        <v>21</v>
      </c>
      <c r="D25" s="119"/>
      <c r="E25" s="120" t="s">
        <v>36</v>
      </c>
      <c r="F25" s="121">
        <v>153</v>
      </c>
      <c r="G25" s="171"/>
      <c r="H25" s="111"/>
      <c r="I25" s="174">
        <f t="shared" si="3"/>
        <v>0</v>
      </c>
      <c r="J25" s="169"/>
      <c r="K25" s="111"/>
      <c r="L25" s="174">
        <f t="shared" si="1"/>
        <v>0</v>
      </c>
      <c r="M25" s="171"/>
      <c r="N25" s="111"/>
      <c r="O25" s="174">
        <f t="shared" si="4"/>
        <v>0</v>
      </c>
      <c r="P25" s="171">
        <f t="shared" si="5"/>
        <v>0</v>
      </c>
      <c r="Q25" s="172">
        <f>IF(P25=0,0,RANK(P25,$P$10:$P$45,0))</f>
        <v>0</v>
      </c>
    </row>
    <row r="26" spans="1:17" ht="19.5" customHeight="1">
      <c r="A26" s="86">
        <f t="shared" si="0"/>
        <v>17</v>
      </c>
      <c r="B26" s="119" t="s">
        <v>279</v>
      </c>
      <c r="C26" s="119" t="s">
        <v>172</v>
      </c>
      <c r="D26" s="119"/>
      <c r="E26" s="120" t="s">
        <v>36</v>
      </c>
      <c r="F26" s="121">
        <v>171</v>
      </c>
      <c r="G26" s="171"/>
      <c r="H26" s="111"/>
      <c r="I26" s="174">
        <f t="shared" si="3"/>
        <v>0</v>
      </c>
      <c r="J26" s="169"/>
      <c r="K26" s="111"/>
      <c r="L26" s="174">
        <f t="shared" si="1"/>
        <v>0</v>
      </c>
      <c r="M26" s="171"/>
      <c r="N26" s="111"/>
      <c r="O26" s="174">
        <f t="shared" si="4"/>
        <v>0</v>
      </c>
      <c r="P26" s="171">
        <f t="shared" si="5"/>
        <v>0</v>
      </c>
      <c r="Q26" s="172">
        <f>IF(P26=0,0,RANK(P26,$P$10:$P$45,0))</f>
        <v>0</v>
      </c>
    </row>
    <row r="27" spans="1:17" ht="19.5" customHeight="1">
      <c r="A27" s="86">
        <f t="shared" si="0"/>
        <v>18</v>
      </c>
      <c r="B27" s="119" t="s">
        <v>280</v>
      </c>
      <c r="C27" s="119" t="s">
        <v>172</v>
      </c>
      <c r="D27" s="119"/>
      <c r="E27" s="120" t="s">
        <v>36</v>
      </c>
      <c r="F27" s="121">
        <v>174</v>
      </c>
      <c r="G27" s="171"/>
      <c r="H27" s="111"/>
      <c r="I27" s="174">
        <f t="shared" si="3"/>
        <v>0</v>
      </c>
      <c r="J27" s="169"/>
      <c r="K27" s="111"/>
      <c r="L27" s="174">
        <f t="shared" si="1"/>
        <v>0</v>
      </c>
      <c r="M27" s="171"/>
      <c r="N27" s="111"/>
      <c r="O27" s="174">
        <f t="shared" si="4"/>
        <v>0</v>
      </c>
      <c r="P27" s="171">
        <f t="shared" si="5"/>
        <v>0</v>
      </c>
      <c r="Q27" s="172">
        <f>IF(P27=0,0,RANK(P27,$P$10:$P$45,0))</f>
        <v>0</v>
      </c>
    </row>
    <row r="28" spans="1:17" ht="19.5" customHeight="1">
      <c r="A28" s="86">
        <f t="shared" si="0"/>
        <v>19</v>
      </c>
      <c r="B28" s="119" t="s">
        <v>244</v>
      </c>
      <c r="C28" s="119" t="s">
        <v>172</v>
      </c>
      <c r="D28" s="119"/>
      <c r="E28" s="120" t="s">
        <v>36</v>
      </c>
      <c r="F28" s="121">
        <v>177</v>
      </c>
      <c r="G28" s="171"/>
      <c r="H28" s="111"/>
      <c r="I28" s="174">
        <f t="shared" si="3"/>
        <v>0</v>
      </c>
      <c r="J28" s="169"/>
      <c r="K28" s="111"/>
      <c r="L28" s="174">
        <f t="shared" si="1"/>
        <v>0</v>
      </c>
      <c r="M28" s="171"/>
      <c r="N28" s="111"/>
      <c r="O28" s="174">
        <f t="shared" si="4"/>
        <v>0</v>
      </c>
      <c r="P28" s="171">
        <f t="shared" si="5"/>
        <v>0</v>
      </c>
      <c r="Q28" s="172">
        <f>IF(P28=0,0,RANK(P28,$P$10:$P$45,0))</f>
        <v>0</v>
      </c>
    </row>
    <row r="29" spans="1:17" ht="19.5" customHeight="1">
      <c r="A29" s="86">
        <f t="shared" si="0"/>
        <v>20</v>
      </c>
      <c r="B29" s="119" t="s">
        <v>180</v>
      </c>
      <c r="C29" s="119" t="s">
        <v>22</v>
      </c>
      <c r="D29" s="119"/>
      <c r="E29" s="120" t="s">
        <v>36</v>
      </c>
      <c r="F29" s="121">
        <v>216</v>
      </c>
      <c r="G29" s="171"/>
      <c r="H29" s="111"/>
      <c r="I29" s="174">
        <f t="shared" si="3"/>
        <v>0</v>
      </c>
      <c r="J29" s="169"/>
      <c r="K29" s="111"/>
      <c r="L29" s="174">
        <f t="shared" si="1"/>
        <v>0</v>
      </c>
      <c r="M29" s="171"/>
      <c r="N29" s="111"/>
      <c r="O29" s="174">
        <f t="shared" si="4"/>
        <v>0</v>
      </c>
      <c r="P29" s="171">
        <f t="shared" si="5"/>
        <v>0</v>
      </c>
      <c r="Q29" s="172">
        <f>IF(P29=0,0,RANK(P29,$P$10:$P$45,0))</f>
        <v>0</v>
      </c>
    </row>
    <row r="30" spans="1:17" ht="19.5" customHeight="1">
      <c r="A30" s="86">
        <f t="shared" si="0"/>
        <v>21</v>
      </c>
      <c r="B30" s="119" t="s">
        <v>114</v>
      </c>
      <c r="C30" s="119" t="s">
        <v>23</v>
      </c>
      <c r="D30" s="119"/>
      <c r="E30" s="120" t="s">
        <v>36</v>
      </c>
      <c r="F30" s="121">
        <v>245</v>
      </c>
      <c r="G30" s="171"/>
      <c r="H30" s="111"/>
      <c r="I30" s="174">
        <f t="shared" si="3"/>
        <v>0</v>
      </c>
      <c r="J30" s="169"/>
      <c r="K30" s="111"/>
      <c r="L30" s="174">
        <f t="shared" si="1"/>
        <v>0</v>
      </c>
      <c r="M30" s="171"/>
      <c r="N30" s="111"/>
      <c r="O30" s="174">
        <f t="shared" si="4"/>
        <v>0</v>
      </c>
      <c r="P30" s="171">
        <f t="shared" si="5"/>
        <v>0</v>
      </c>
      <c r="Q30" s="172">
        <f>IF(P30=0,0,RANK(P30,$P$10:$P$45,0))</f>
        <v>0</v>
      </c>
    </row>
    <row r="31" spans="1:17" ht="19.5" customHeight="1">
      <c r="A31" s="86">
        <f t="shared" si="0"/>
        <v>22</v>
      </c>
      <c r="B31" s="119" t="s">
        <v>135</v>
      </c>
      <c r="C31" s="119" t="s">
        <v>23</v>
      </c>
      <c r="D31" s="119"/>
      <c r="E31" s="120" t="s">
        <v>36</v>
      </c>
      <c r="F31" s="121">
        <v>250</v>
      </c>
      <c r="G31" s="171"/>
      <c r="H31" s="111"/>
      <c r="I31" s="174">
        <f t="shared" si="3"/>
        <v>0</v>
      </c>
      <c r="J31" s="169"/>
      <c r="K31" s="111"/>
      <c r="L31" s="174">
        <f t="shared" si="1"/>
        <v>0</v>
      </c>
      <c r="M31" s="171"/>
      <c r="N31" s="111"/>
      <c r="O31" s="174">
        <f t="shared" si="4"/>
        <v>0</v>
      </c>
      <c r="P31" s="171">
        <f t="shared" si="5"/>
        <v>0</v>
      </c>
      <c r="Q31" s="172">
        <f>IF(P31=0,0,RANK(P31,$P$10:$P$45,0))</f>
        <v>0</v>
      </c>
    </row>
    <row r="32" spans="1:17" ht="19.5" customHeight="1">
      <c r="A32" s="86">
        <f t="shared" si="0"/>
        <v>23</v>
      </c>
      <c r="B32" s="122" t="s">
        <v>76</v>
      </c>
      <c r="C32" s="122" t="s">
        <v>82</v>
      </c>
      <c r="D32" s="46"/>
      <c r="E32" s="120" t="s">
        <v>36</v>
      </c>
      <c r="F32" s="38">
        <v>265</v>
      </c>
      <c r="G32" s="171"/>
      <c r="H32" s="111"/>
      <c r="I32" s="174">
        <f t="shared" si="3"/>
        <v>0</v>
      </c>
      <c r="J32" s="169"/>
      <c r="K32" s="111"/>
      <c r="L32" s="174">
        <f t="shared" si="1"/>
        <v>0</v>
      </c>
      <c r="M32" s="171"/>
      <c r="N32" s="111"/>
      <c r="O32" s="174">
        <f t="shared" si="4"/>
        <v>0</v>
      </c>
      <c r="P32" s="171">
        <f t="shared" si="5"/>
        <v>0</v>
      </c>
      <c r="Q32" s="172">
        <f>IF(P32=0,0,RANK(P32,$P$10:$P$45,0))</f>
        <v>0</v>
      </c>
    </row>
    <row r="33" spans="1:17" ht="19.5" customHeight="1">
      <c r="A33" s="86">
        <f t="shared" si="0"/>
        <v>24</v>
      </c>
      <c r="B33" s="122" t="s">
        <v>340</v>
      </c>
      <c r="C33" s="122" t="s">
        <v>45</v>
      </c>
      <c r="D33" s="46"/>
      <c r="E33" s="120" t="s">
        <v>36</v>
      </c>
      <c r="F33" s="38">
        <v>561</v>
      </c>
      <c r="G33" s="171"/>
      <c r="H33" s="111"/>
      <c r="I33" s="174"/>
      <c r="J33" s="169"/>
      <c r="K33" s="111"/>
      <c r="L33" s="174"/>
      <c r="M33" s="171"/>
      <c r="N33" s="111"/>
      <c r="O33" s="174"/>
      <c r="P33" s="171"/>
      <c r="Q33" s="172"/>
    </row>
    <row r="34" spans="1:17" ht="19.5" customHeight="1">
      <c r="A34" s="86">
        <f t="shared" si="0"/>
        <v>25</v>
      </c>
      <c r="B34" s="122" t="s">
        <v>339</v>
      </c>
      <c r="C34" s="122" t="s">
        <v>45</v>
      </c>
      <c r="D34" s="46"/>
      <c r="E34" s="120" t="s">
        <v>36</v>
      </c>
      <c r="F34" s="38">
        <v>566</v>
      </c>
      <c r="G34" s="171"/>
      <c r="H34" s="111"/>
      <c r="I34" s="174"/>
      <c r="J34" s="169"/>
      <c r="K34" s="111"/>
      <c r="L34" s="174"/>
      <c r="M34" s="171"/>
      <c r="N34" s="111"/>
      <c r="O34" s="174"/>
      <c r="P34" s="171"/>
      <c r="Q34" s="172"/>
    </row>
    <row r="35" spans="1:17" ht="19.5" customHeight="1">
      <c r="A35" s="86">
        <f t="shared" si="0"/>
        <v>26</v>
      </c>
      <c r="B35" s="122" t="s">
        <v>341</v>
      </c>
      <c r="C35" s="122" t="s">
        <v>110</v>
      </c>
      <c r="D35" s="46"/>
      <c r="E35" s="120" t="s">
        <v>36</v>
      </c>
      <c r="F35" s="38">
        <v>589</v>
      </c>
      <c r="G35" s="171"/>
      <c r="H35" s="111"/>
      <c r="I35" s="174"/>
      <c r="J35" s="169"/>
      <c r="K35" s="111"/>
      <c r="L35" s="174"/>
      <c r="M35" s="171"/>
      <c r="N35" s="111"/>
      <c r="O35" s="174"/>
      <c r="P35" s="171"/>
      <c r="Q35" s="172"/>
    </row>
    <row r="36" spans="1:17" ht="19.5" customHeight="1">
      <c r="A36" s="86">
        <f t="shared" si="0"/>
        <v>27</v>
      </c>
      <c r="B36" s="122" t="s">
        <v>111</v>
      </c>
      <c r="C36" s="122" t="s">
        <v>110</v>
      </c>
      <c r="D36" s="46"/>
      <c r="E36" s="120" t="s">
        <v>36</v>
      </c>
      <c r="F36" s="38">
        <v>588</v>
      </c>
      <c r="G36" s="171"/>
      <c r="H36" s="111"/>
      <c r="I36" s="174"/>
      <c r="J36" s="169"/>
      <c r="K36" s="111"/>
      <c r="L36" s="174"/>
      <c r="M36" s="171"/>
      <c r="N36" s="111"/>
      <c r="O36" s="174"/>
      <c r="P36" s="171"/>
      <c r="Q36" s="172"/>
    </row>
    <row r="37" spans="1:17" ht="19.5" customHeight="1">
      <c r="A37" s="86">
        <f t="shared" si="0"/>
        <v>28</v>
      </c>
      <c r="B37" s="119" t="s">
        <v>115</v>
      </c>
      <c r="C37" s="119" t="s">
        <v>56</v>
      </c>
      <c r="D37" s="119"/>
      <c r="E37" s="120" t="s">
        <v>36</v>
      </c>
      <c r="F37" s="121">
        <v>731</v>
      </c>
      <c r="G37" s="171"/>
      <c r="H37" s="111"/>
      <c r="I37" s="174">
        <f t="shared" si="3"/>
        <v>0</v>
      </c>
      <c r="J37" s="169"/>
      <c r="K37" s="111"/>
      <c r="L37" s="174">
        <f t="shared" si="1"/>
        <v>0</v>
      </c>
      <c r="M37" s="171"/>
      <c r="N37" s="111"/>
      <c r="O37" s="174">
        <f t="shared" si="4"/>
        <v>0</v>
      </c>
      <c r="P37" s="171">
        <f aca="true" t="shared" si="8" ref="P37:P42">(I37+L37+O37)</f>
        <v>0</v>
      </c>
      <c r="Q37" s="172">
        <f>IF(P37=0,0,RANK(P37,$P$10:$P$45,0))</f>
        <v>0</v>
      </c>
    </row>
    <row r="38" spans="1:17" ht="19.5" customHeight="1">
      <c r="A38" s="86">
        <f t="shared" si="0"/>
        <v>29</v>
      </c>
      <c r="B38" s="119" t="s">
        <v>270</v>
      </c>
      <c r="C38" s="119" t="s">
        <v>56</v>
      </c>
      <c r="D38" s="119"/>
      <c r="E38" s="120" t="s">
        <v>36</v>
      </c>
      <c r="F38" s="121">
        <v>735</v>
      </c>
      <c r="G38" s="171"/>
      <c r="H38" s="111"/>
      <c r="I38" s="174">
        <f t="shared" si="3"/>
        <v>0</v>
      </c>
      <c r="J38" s="169"/>
      <c r="K38" s="111"/>
      <c r="L38" s="174">
        <f t="shared" si="1"/>
        <v>0</v>
      </c>
      <c r="M38" s="171"/>
      <c r="N38" s="111"/>
      <c r="O38" s="174">
        <f t="shared" si="4"/>
        <v>0</v>
      </c>
      <c r="P38" s="171">
        <f t="shared" si="8"/>
        <v>0</v>
      </c>
      <c r="Q38" s="172">
        <f>IF(P38=0,0,RANK(P38,$P$10:$P$45,0))</f>
        <v>0</v>
      </c>
    </row>
    <row r="39" spans="1:17" ht="19.5" customHeight="1">
      <c r="A39" s="86">
        <f t="shared" si="0"/>
        <v>30</v>
      </c>
      <c r="B39" s="119" t="s">
        <v>53</v>
      </c>
      <c r="C39" s="119" t="s">
        <v>133</v>
      </c>
      <c r="D39" s="119"/>
      <c r="E39" s="120" t="s">
        <v>36</v>
      </c>
      <c r="F39" s="121">
        <v>820</v>
      </c>
      <c r="G39" s="171"/>
      <c r="H39" s="111"/>
      <c r="I39" s="174">
        <f t="shared" si="3"/>
        <v>0</v>
      </c>
      <c r="J39" s="169"/>
      <c r="K39" s="111"/>
      <c r="L39" s="174">
        <f t="shared" si="1"/>
        <v>0</v>
      </c>
      <c r="M39" s="171"/>
      <c r="N39" s="111"/>
      <c r="O39" s="174">
        <f t="shared" si="4"/>
        <v>0</v>
      </c>
      <c r="P39" s="171">
        <f t="shared" si="8"/>
        <v>0</v>
      </c>
      <c r="Q39" s="172">
        <f>IF(P39=0,0,RANK(P39,$P$10:$P$45,0))</f>
        <v>0</v>
      </c>
    </row>
    <row r="40" spans="1:17" ht="19.5" customHeight="1">
      <c r="A40" s="86">
        <f t="shared" si="0"/>
        <v>31</v>
      </c>
      <c r="B40" s="119" t="s">
        <v>54</v>
      </c>
      <c r="C40" s="119" t="s">
        <v>133</v>
      </c>
      <c r="D40" s="119"/>
      <c r="E40" s="120" t="s">
        <v>36</v>
      </c>
      <c r="F40" s="121">
        <v>829</v>
      </c>
      <c r="G40" s="171"/>
      <c r="H40" s="111"/>
      <c r="I40" s="174">
        <f t="shared" si="3"/>
        <v>0</v>
      </c>
      <c r="J40" s="169"/>
      <c r="K40" s="111"/>
      <c r="L40" s="174">
        <f t="shared" si="1"/>
        <v>0</v>
      </c>
      <c r="M40" s="171"/>
      <c r="N40" s="111"/>
      <c r="O40" s="174">
        <f t="shared" si="4"/>
        <v>0</v>
      </c>
      <c r="P40" s="171">
        <f t="shared" si="8"/>
        <v>0</v>
      </c>
      <c r="Q40" s="172">
        <f>IF(P40=0,0,RANK(P40,$P$10:$P$45,0))</f>
        <v>0</v>
      </c>
    </row>
    <row r="41" spans="1:17" ht="19.5" customHeight="1">
      <c r="A41" s="86">
        <f t="shared" si="0"/>
        <v>32</v>
      </c>
      <c r="B41" s="125" t="s">
        <v>29</v>
      </c>
      <c r="C41" s="125" t="s">
        <v>133</v>
      </c>
      <c r="D41" s="125"/>
      <c r="E41" s="120" t="s">
        <v>36</v>
      </c>
      <c r="F41" s="129">
        <v>830</v>
      </c>
      <c r="G41" s="171"/>
      <c r="H41" s="111"/>
      <c r="I41" s="174">
        <f t="shared" si="3"/>
        <v>0</v>
      </c>
      <c r="J41" s="169"/>
      <c r="K41" s="111"/>
      <c r="L41" s="174">
        <f t="shared" si="1"/>
        <v>0</v>
      </c>
      <c r="M41" s="171"/>
      <c r="N41" s="111"/>
      <c r="O41" s="174">
        <f t="shared" si="4"/>
        <v>0</v>
      </c>
      <c r="P41" s="171">
        <f t="shared" si="8"/>
        <v>0</v>
      </c>
      <c r="Q41" s="172">
        <f>IF(P41=0,0,RANK(P41,$P$10:$P$45,0))</f>
        <v>0</v>
      </c>
    </row>
    <row r="42" spans="1:17" ht="19.5" customHeight="1">
      <c r="A42" s="86">
        <f t="shared" si="0"/>
        <v>33</v>
      </c>
      <c r="B42" s="125" t="s">
        <v>46</v>
      </c>
      <c r="C42" s="125" t="s">
        <v>134</v>
      </c>
      <c r="D42" s="125"/>
      <c r="E42" s="122" t="s">
        <v>36</v>
      </c>
      <c r="F42" s="129">
        <v>901</v>
      </c>
      <c r="G42" s="171"/>
      <c r="H42" s="111"/>
      <c r="I42" s="174">
        <f t="shared" si="3"/>
        <v>0</v>
      </c>
      <c r="J42" s="169"/>
      <c r="K42" s="111"/>
      <c r="L42" s="174">
        <f t="shared" si="1"/>
        <v>0</v>
      </c>
      <c r="M42" s="171"/>
      <c r="N42" s="111"/>
      <c r="O42" s="174">
        <f t="shared" si="4"/>
        <v>0</v>
      </c>
      <c r="P42" s="171">
        <f t="shared" si="8"/>
        <v>0</v>
      </c>
      <c r="Q42" s="172">
        <f>IF(P42=0,0,RANK(P42,$P$10:$P$45,0))</f>
        <v>0</v>
      </c>
    </row>
    <row r="43" spans="1:17" ht="19.5" customHeight="1">
      <c r="A43" s="86">
        <f t="shared" si="0"/>
        <v>34</v>
      </c>
      <c r="B43" s="119" t="s">
        <v>232</v>
      </c>
      <c r="C43" s="119" t="s">
        <v>134</v>
      </c>
      <c r="D43" s="119"/>
      <c r="E43" s="120" t="s">
        <v>36</v>
      </c>
      <c r="F43" s="121">
        <v>905</v>
      </c>
      <c r="G43" s="171"/>
      <c r="H43" s="111"/>
      <c r="I43" s="174">
        <f t="shared" si="3"/>
        <v>0</v>
      </c>
      <c r="J43" s="169"/>
      <c r="K43" s="111"/>
      <c r="L43" s="174">
        <f t="shared" si="1"/>
        <v>0</v>
      </c>
      <c r="M43" s="171"/>
      <c r="N43" s="111"/>
      <c r="O43" s="174">
        <f t="shared" si="4"/>
        <v>0</v>
      </c>
      <c r="P43" s="171">
        <f t="shared" si="5"/>
        <v>0</v>
      </c>
      <c r="Q43" s="172">
        <f>IF(P43=0,0,RANK(P43,$P$10:$P$45,0))</f>
        <v>0</v>
      </c>
    </row>
    <row r="44" spans="1:17" ht="19.5" customHeight="1">
      <c r="A44" s="86">
        <f t="shared" si="0"/>
        <v>35</v>
      </c>
      <c r="B44" s="119" t="s">
        <v>62</v>
      </c>
      <c r="C44" s="119" t="s">
        <v>134</v>
      </c>
      <c r="D44" s="119"/>
      <c r="E44" s="122" t="s">
        <v>36</v>
      </c>
      <c r="F44" s="121">
        <v>908</v>
      </c>
      <c r="G44" s="171"/>
      <c r="H44" s="111"/>
      <c r="I44" s="174">
        <f t="shared" si="3"/>
        <v>0</v>
      </c>
      <c r="J44" s="169"/>
      <c r="K44" s="111"/>
      <c r="L44" s="174">
        <f t="shared" si="1"/>
        <v>0</v>
      </c>
      <c r="M44" s="171"/>
      <c r="N44" s="111"/>
      <c r="O44" s="174">
        <f t="shared" si="4"/>
        <v>0</v>
      </c>
      <c r="P44" s="171">
        <f t="shared" si="5"/>
        <v>0</v>
      </c>
      <c r="Q44" s="172">
        <f>IF(P44=0,0,RANK(P44,$P$10:$P$45,0))</f>
        <v>0</v>
      </c>
    </row>
    <row r="45" spans="1:17" ht="19.5" customHeight="1">
      <c r="A45" s="86">
        <f t="shared" si="0"/>
        <v>36</v>
      </c>
      <c r="B45" s="125" t="s">
        <v>306</v>
      </c>
      <c r="C45" s="125" t="s">
        <v>134</v>
      </c>
      <c r="D45" s="125"/>
      <c r="E45" s="126" t="s">
        <v>36</v>
      </c>
      <c r="F45" s="127">
        <v>919</v>
      </c>
      <c r="G45" s="171"/>
      <c r="H45" s="111"/>
      <c r="I45" s="174">
        <f t="shared" si="3"/>
        <v>0</v>
      </c>
      <c r="J45" s="169"/>
      <c r="K45" s="111"/>
      <c r="L45" s="174">
        <f t="shared" si="1"/>
        <v>0</v>
      </c>
      <c r="M45" s="171"/>
      <c r="N45" s="111"/>
      <c r="O45" s="174">
        <f t="shared" si="4"/>
        <v>0</v>
      </c>
      <c r="P45" s="171">
        <f t="shared" si="5"/>
        <v>0</v>
      </c>
      <c r="Q45" s="172">
        <f>IF(P45=0,0,RANK(P45,$P$10:$P$45,0))</f>
        <v>0</v>
      </c>
    </row>
    <row r="46" spans="1:19" ht="19.5" customHeight="1">
      <c r="A46" s="86">
        <f>IF(B46&gt;0,#REF!+1,"")</f>
      </c>
      <c r="B46" s="123"/>
      <c r="C46" s="119"/>
      <c r="D46" s="119"/>
      <c r="E46" s="120"/>
      <c r="F46" s="124"/>
      <c r="G46" s="171"/>
      <c r="H46" s="111"/>
      <c r="I46" s="174"/>
      <c r="J46" s="169"/>
      <c r="K46" s="111"/>
      <c r="L46" s="175"/>
      <c r="M46" s="171"/>
      <c r="N46" s="111"/>
      <c r="O46" s="174">
        <f t="shared" si="4"/>
        <v>0</v>
      </c>
      <c r="P46" s="171"/>
      <c r="Q46" s="174"/>
      <c r="R46" s="19">
        <f>B46</f>
        <v>0</v>
      </c>
      <c r="S46" s="19">
        <f>C46</f>
        <v>0</v>
      </c>
    </row>
    <row r="47" spans="7:17" ht="12.75">
      <c r="G47" s="23"/>
      <c r="H47" s="24"/>
      <c r="I47" s="73"/>
      <c r="J47" s="83"/>
      <c r="K47" s="24"/>
      <c r="L47" s="73"/>
      <c r="M47" s="23"/>
      <c r="N47" s="24"/>
      <c r="O47" s="38">
        <f t="shared" si="4"/>
        <v>0</v>
      </c>
      <c r="P47" s="24"/>
      <c r="Q47" s="24"/>
    </row>
    <row r="48" spans="2:17" ht="12.75">
      <c r="B48" s="19" t="s">
        <v>5</v>
      </c>
      <c r="G48" s="23"/>
      <c r="H48" s="83"/>
      <c r="I48" s="73"/>
      <c r="J48" s="83"/>
      <c r="K48" s="24"/>
      <c r="L48" s="73"/>
      <c r="M48" s="23"/>
      <c r="N48" s="24"/>
      <c r="O48" s="73"/>
      <c r="P48" s="24"/>
      <c r="Q48" s="24"/>
    </row>
    <row r="49" spans="7:17" ht="12.75">
      <c r="G49" s="23"/>
      <c r="H49" s="83"/>
      <c r="I49" s="73"/>
      <c r="J49" s="24"/>
      <c r="K49" s="24"/>
      <c r="L49" s="73"/>
      <c r="M49" s="26"/>
      <c r="N49" s="24"/>
      <c r="O49" s="73"/>
      <c r="P49" s="24"/>
      <c r="Q49" s="24"/>
    </row>
    <row r="50" spans="2:17" ht="13.5" thickBot="1">
      <c r="B50" s="19" t="s">
        <v>6</v>
      </c>
      <c r="G50" s="74"/>
      <c r="H50" s="29"/>
      <c r="I50" s="75"/>
      <c r="J50" s="29"/>
      <c r="K50" s="29"/>
      <c r="L50" s="75"/>
      <c r="M50" s="74"/>
      <c r="N50" s="29"/>
      <c r="O50" s="75"/>
      <c r="P50" s="24"/>
      <c r="Q50" s="24"/>
    </row>
    <row r="51" spans="16:17" ht="12.75">
      <c r="P51" s="24"/>
      <c r="Q51" s="24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showZeros="0" zoomScaleSheetLayoutView="100" zoomScalePageLayoutView="0" workbookViewId="0" topLeftCell="A1">
      <selection activeCell="F1" sqref="A1:F16384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3.57421875" style="19" bestFit="1" customWidth="1"/>
    <col min="6" max="8" width="9.140625" style="19" customWidth="1"/>
    <col min="9" max="9" width="9.421875" style="19" customWidth="1"/>
    <col min="10" max="13" width="9.140625" style="19" customWidth="1"/>
    <col min="14" max="14" width="9.00390625" style="19" customWidth="1"/>
    <col min="15" max="17" width="9.140625" style="19" customWidth="1"/>
    <col min="18" max="19" width="0" style="19" hidden="1" customWidth="1"/>
    <col min="20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256</v>
      </c>
    </row>
    <row r="6" ht="15.75" thickBot="1">
      <c r="A6" s="60"/>
    </row>
    <row r="7" spans="3:15" ht="13.5" thickBot="1">
      <c r="C7" s="61" t="s">
        <v>8</v>
      </c>
      <c r="D7" s="62"/>
      <c r="E7" s="62"/>
      <c r="F7" s="184"/>
      <c r="G7" s="101" t="s">
        <v>11</v>
      </c>
      <c r="H7" s="186"/>
      <c r="I7" s="187"/>
      <c r="J7" s="61" t="s">
        <v>11</v>
      </c>
      <c r="K7" s="186"/>
      <c r="L7" s="187"/>
      <c r="M7" s="61" t="s">
        <v>11</v>
      </c>
      <c r="N7" s="186"/>
      <c r="O7" s="187"/>
    </row>
    <row r="8" spans="7:17" ht="30" customHeight="1" thickBot="1">
      <c r="G8" s="188"/>
      <c r="H8" s="189"/>
      <c r="I8" s="190"/>
      <c r="J8" s="188"/>
      <c r="K8" s="189"/>
      <c r="L8" s="190"/>
      <c r="M8" s="188"/>
      <c r="N8" s="189"/>
      <c r="O8" s="190"/>
      <c r="P8" s="24"/>
      <c r="Q8" s="24"/>
    </row>
    <row r="9" spans="2:21" s="57" customFormat="1" ht="13.5" thickBot="1">
      <c r="B9" s="64" t="s">
        <v>0</v>
      </c>
      <c r="C9" s="65" t="s">
        <v>18</v>
      </c>
      <c r="D9" s="66"/>
      <c r="E9" s="66"/>
      <c r="F9" s="66" t="s">
        <v>1</v>
      </c>
      <c r="G9" s="64" t="s">
        <v>2</v>
      </c>
      <c r="H9" s="65" t="s">
        <v>3</v>
      </c>
      <c r="I9" s="67" t="s">
        <v>4</v>
      </c>
      <c r="J9" s="96" t="s">
        <v>2</v>
      </c>
      <c r="K9" s="65" t="s">
        <v>3</v>
      </c>
      <c r="L9" s="66" t="s">
        <v>4</v>
      </c>
      <c r="M9" s="96" t="s">
        <v>2</v>
      </c>
      <c r="N9" s="65" t="s">
        <v>3</v>
      </c>
      <c r="O9" s="66" t="s">
        <v>4</v>
      </c>
      <c r="P9" s="96" t="s">
        <v>7</v>
      </c>
      <c r="Q9" s="67" t="s">
        <v>2</v>
      </c>
      <c r="U9" s="19"/>
    </row>
    <row r="10" spans="1:19" ht="19.5" customHeight="1">
      <c r="A10" s="86">
        <f aca="true" t="shared" si="0" ref="A10:A33">IF(B10&gt;0,A9+1,"")</f>
        <v>1</v>
      </c>
      <c r="B10" s="130" t="s">
        <v>242</v>
      </c>
      <c r="C10" s="93" t="s">
        <v>20</v>
      </c>
      <c r="D10" s="93"/>
      <c r="E10" s="120" t="s">
        <v>37</v>
      </c>
      <c r="F10" s="131">
        <v>51</v>
      </c>
      <c r="G10" s="15"/>
      <c r="H10" s="55"/>
      <c r="I10" s="49">
        <f aca="true" t="shared" si="1" ref="I10:I32">IF(G10=0,0,$F$7+1-G10)</f>
        <v>0</v>
      </c>
      <c r="J10" s="15"/>
      <c r="K10" s="55"/>
      <c r="L10" s="49">
        <f aca="true" t="shared" si="2" ref="L10:L32">IF(J10=0,0,$F$7+1-J10)</f>
        <v>0</v>
      </c>
      <c r="M10" s="15"/>
      <c r="N10" s="16"/>
      <c r="O10" s="49">
        <f aca="true" t="shared" si="3" ref="O10:O32">IF(M10=0,0,$F$7+1-M10)</f>
        <v>0</v>
      </c>
      <c r="P10" s="8">
        <f>I10+L10+O10</f>
        <v>0</v>
      </c>
      <c r="Q10" s="38">
        <f>IF(P10=0,0,RANK(P10,$P$10:$P$36,0))</f>
        <v>0</v>
      </c>
      <c r="R10" s="19" t="str">
        <f aca="true" t="shared" si="4" ref="R10:S12">B10</f>
        <v>Thomas Mena</v>
      </c>
      <c r="S10" s="19" t="str">
        <f t="shared" si="4"/>
        <v>Universitario</v>
      </c>
    </row>
    <row r="11" spans="1:19" ht="19.5" customHeight="1">
      <c r="A11" s="86">
        <f t="shared" si="0"/>
        <v>2</v>
      </c>
      <c r="B11" s="123" t="s">
        <v>171</v>
      </c>
      <c r="C11" s="119" t="s">
        <v>20</v>
      </c>
      <c r="D11" s="119"/>
      <c r="E11" s="120" t="s">
        <v>37</v>
      </c>
      <c r="F11" s="124">
        <v>54</v>
      </c>
      <c r="G11" s="8"/>
      <c r="H11" s="10"/>
      <c r="I11" s="39">
        <f t="shared" si="1"/>
        <v>0</v>
      </c>
      <c r="J11" s="8"/>
      <c r="K11" s="10"/>
      <c r="L11" s="39">
        <f t="shared" si="2"/>
        <v>0</v>
      </c>
      <c r="M11" s="34"/>
      <c r="N11" s="9"/>
      <c r="O11" s="39">
        <f t="shared" si="3"/>
        <v>0</v>
      </c>
      <c r="P11" s="8">
        <f aca="true" t="shared" si="5" ref="P11:P32">I11+L11+O11</f>
        <v>0</v>
      </c>
      <c r="Q11" s="38">
        <f>IF(P11=0,0,RANK(P11,$P$10:$P$36,0))</f>
        <v>0</v>
      </c>
      <c r="R11" s="19" t="str">
        <f t="shared" si="4"/>
        <v>Brandon Quezada</v>
      </c>
      <c r="S11" s="19" t="str">
        <f t="shared" si="4"/>
        <v>Universitario</v>
      </c>
    </row>
    <row r="12" spans="1:19" ht="19.5" customHeight="1">
      <c r="A12" s="86">
        <f t="shared" si="0"/>
        <v>3</v>
      </c>
      <c r="B12" s="123" t="s">
        <v>230</v>
      </c>
      <c r="C12" s="119" t="s">
        <v>20</v>
      </c>
      <c r="D12" s="119"/>
      <c r="E12" s="122" t="s">
        <v>37</v>
      </c>
      <c r="F12" s="124">
        <v>55</v>
      </c>
      <c r="G12" s="8"/>
      <c r="H12" s="9"/>
      <c r="I12" s="39">
        <f t="shared" si="1"/>
        <v>0</v>
      </c>
      <c r="J12" s="8"/>
      <c r="K12" s="10"/>
      <c r="L12" s="39">
        <f t="shared" si="2"/>
        <v>0</v>
      </c>
      <c r="M12" s="8"/>
      <c r="N12" s="9"/>
      <c r="O12" s="39">
        <f t="shared" si="3"/>
        <v>0</v>
      </c>
      <c r="P12" s="8">
        <f t="shared" si="5"/>
        <v>0</v>
      </c>
      <c r="Q12" s="38">
        <f>IF(P12=0,0,RANK(P12,$P$10:$P$36,0))</f>
        <v>0</v>
      </c>
      <c r="R12" s="19" t="str">
        <f t="shared" si="4"/>
        <v>Nicolas Hueraman</v>
      </c>
      <c r="S12" s="19" t="str">
        <f t="shared" si="4"/>
        <v>Universitario</v>
      </c>
    </row>
    <row r="13" spans="1:17" ht="19.5" customHeight="1">
      <c r="A13" s="86">
        <f t="shared" si="0"/>
        <v>4</v>
      </c>
      <c r="B13" s="123" t="s">
        <v>169</v>
      </c>
      <c r="C13" s="119" t="s">
        <v>20</v>
      </c>
      <c r="D13" s="119"/>
      <c r="E13" s="120" t="s">
        <v>37</v>
      </c>
      <c r="F13" s="124">
        <v>57</v>
      </c>
      <c r="G13" s="34"/>
      <c r="H13" s="10"/>
      <c r="I13" s="39">
        <f t="shared" si="1"/>
        <v>0</v>
      </c>
      <c r="J13" s="8"/>
      <c r="K13" s="10"/>
      <c r="L13" s="39">
        <f t="shared" si="2"/>
        <v>0</v>
      </c>
      <c r="M13" s="8"/>
      <c r="N13" s="10"/>
      <c r="O13" s="39">
        <f t="shared" si="3"/>
        <v>0</v>
      </c>
      <c r="P13" s="8">
        <f t="shared" si="5"/>
        <v>0</v>
      </c>
      <c r="Q13" s="38">
        <f>IF(P13=0,0,RANK(P13,$P$10:$P$36,0))</f>
        <v>0</v>
      </c>
    </row>
    <row r="14" spans="1:19" ht="19.5" customHeight="1">
      <c r="A14" s="86">
        <f t="shared" si="0"/>
        <v>5</v>
      </c>
      <c r="B14" s="123" t="s">
        <v>170</v>
      </c>
      <c r="C14" s="119" t="s">
        <v>74</v>
      </c>
      <c r="D14" s="119"/>
      <c r="E14" s="120" t="s">
        <v>37</v>
      </c>
      <c r="F14" s="124">
        <v>109</v>
      </c>
      <c r="G14" s="8"/>
      <c r="H14" s="10"/>
      <c r="I14" s="39">
        <f t="shared" si="1"/>
        <v>0</v>
      </c>
      <c r="J14" s="8"/>
      <c r="K14" s="159"/>
      <c r="L14" s="39">
        <f t="shared" si="2"/>
        <v>0</v>
      </c>
      <c r="M14" s="8"/>
      <c r="N14" s="10"/>
      <c r="O14" s="39">
        <f t="shared" si="3"/>
        <v>0</v>
      </c>
      <c r="P14" s="8">
        <f t="shared" si="5"/>
        <v>0</v>
      </c>
      <c r="Q14" s="38">
        <f>IF(P14=0,0,RANK(P14,$P$10:$P$36,0))</f>
        <v>0</v>
      </c>
      <c r="R14" s="19" t="str">
        <f aca="true" t="shared" si="6" ref="R14:R22">B14</f>
        <v>Joaquin Frivola</v>
      </c>
      <c r="S14" s="19" t="str">
        <f aca="true" t="shared" si="7" ref="S14:S22">C14</f>
        <v>Renegados</v>
      </c>
    </row>
    <row r="15" spans="1:19" ht="19.5" customHeight="1">
      <c r="A15" s="86">
        <f t="shared" si="0"/>
        <v>6</v>
      </c>
      <c r="B15" s="123" t="s">
        <v>212</v>
      </c>
      <c r="C15" s="119" t="s">
        <v>74</v>
      </c>
      <c r="D15" s="119"/>
      <c r="E15" s="122" t="s">
        <v>37</v>
      </c>
      <c r="F15" s="124">
        <v>110</v>
      </c>
      <c r="G15" s="8"/>
      <c r="H15" s="9"/>
      <c r="I15" s="39">
        <f t="shared" si="1"/>
        <v>0</v>
      </c>
      <c r="J15" s="8"/>
      <c r="K15" s="9"/>
      <c r="L15" s="39">
        <f t="shared" si="2"/>
        <v>0</v>
      </c>
      <c r="M15" s="8"/>
      <c r="N15" s="9"/>
      <c r="O15" s="39">
        <f t="shared" si="3"/>
        <v>0</v>
      </c>
      <c r="P15" s="8">
        <f t="shared" si="5"/>
        <v>0</v>
      </c>
      <c r="Q15" s="38">
        <f>IF(P15=0,0,RANK(P15,$P$10:$P$36,0))</f>
        <v>0</v>
      </c>
      <c r="R15" s="19" t="str">
        <f t="shared" si="6"/>
        <v>Cristobal Cayuqueo</v>
      </c>
      <c r="S15" s="19" t="str">
        <f t="shared" si="7"/>
        <v>Renegados</v>
      </c>
    </row>
    <row r="16" spans="1:19" ht="19.5" customHeight="1">
      <c r="A16" s="86">
        <f t="shared" si="0"/>
        <v>7</v>
      </c>
      <c r="B16" s="123" t="s">
        <v>151</v>
      </c>
      <c r="C16" s="119" t="s">
        <v>25</v>
      </c>
      <c r="D16" s="119"/>
      <c r="E16" s="122" t="s">
        <v>37</v>
      </c>
      <c r="F16" s="124">
        <v>132</v>
      </c>
      <c r="G16" s="8"/>
      <c r="H16" s="9"/>
      <c r="I16" s="39">
        <f t="shared" si="1"/>
        <v>0</v>
      </c>
      <c r="J16" s="8"/>
      <c r="K16" s="10"/>
      <c r="L16" s="39">
        <f t="shared" si="2"/>
        <v>0</v>
      </c>
      <c r="M16" s="8"/>
      <c r="N16" s="9"/>
      <c r="O16" s="39">
        <f t="shared" si="3"/>
        <v>0</v>
      </c>
      <c r="P16" s="8">
        <f t="shared" si="5"/>
        <v>0</v>
      </c>
      <c r="Q16" s="38">
        <f>IF(P16=0,0,RANK(P16,$P$10:$P$36,0))</f>
        <v>0</v>
      </c>
      <c r="R16" s="19" t="str">
        <f t="shared" si="6"/>
        <v>Marcos Ruiz</v>
      </c>
      <c r="S16" s="19" t="str">
        <f t="shared" si="7"/>
        <v>Escuela Nacional</v>
      </c>
    </row>
    <row r="17" spans="1:19" ht="19.5" customHeight="1">
      <c r="A17" s="86">
        <f t="shared" si="0"/>
        <v>8</v>
      </c>
      <c r="B17" s="128" t="s">
        <v>99</v>
      </c>
      <c r="C17" s="122" t="s">
        <v>25</v>
      </c>
      <c r="D17" s="46"/>
      <c r="E17" s="122" t="s">
        <v>37</v>
      </c>
      <c r="F17" s="39">
        <v>139</v>
      </c>
      <c r="G17" s="8"/>
      <c r="H17" s="9"/>
      <c r="I17" s="39">
        <f t="shared" si="1"/>
        <v>0</v>
      </c>
      <c r="J17" s="8"/>
      <c r="K17" s="10"/>
      <c r="L17" s="39">
        <f t="shared" si="2"/>
        <v>0</v>
      </c>
      <c r="M17" s="8"/>
      <c r="N17" s="10"/>
      <c r="O17" s="39">
        <f t="shared" si="3"/>
        <v>0</v>
      </c>
      <c r="P17" s="8">
        <f t="shared" si="5"/>
        <v>0</v>
      </c>
      <c r="Q17" s="38">
        <f>IF(P17=0,0,RANK(P17,$P$10:$P$36,0))</f>
        <v>0</v>
      </c>
      <c r="R17" s="19" t="str">
        <f t="shared" si="6"/>
        <v>Mauricio Muñoz</v>
      </c>
      <c r="S17" s="19" t="str">
        <f t="shared" si="7"/>
        <v>Escuela Nacional</v>
      </c>
    </row>
    <row r="18" spans="1:19" ht="19.5" customHeight="1">
      <c r="A18" s="86">
        <f t="shared" si="0"/>
        <v>9</v>
      </c>
      <c r="B18" s="123" t="s">
        <v>70</v>
      </c>
      <c r="C18" s="119" t="s">
        <v>22</v>
      </c>
      <c r="D18" s="119"/>
      <c r="E18" s="120" t="s">
        <v>37</v>
      </c>
      <c r="F18" s="124">
        <v>204</v>
      </c>
      <c r="G18" s="8"/>
      <c r="H18" s="10"/>
      <c r="I18" s="39">
        <f t="shared" si="1"/>
        <v>0</v>
      </c>
      <c r="J18" s="8"/>
      <c r="K18" s="10"/>
      <c r="L18" s="39">
        <f t="shared" si="2"/>
        <v>0</v>
      </c>
      <c r="M18" s="8"/>
      <c r="N18" s="10"/>
      <c r="O18" s="39">
        <f t="shared" si="3"/>
        <v>0</v>
      </c>
      <c r="P18" s="8">
        <f t="shared" si="5"/>
        <v>0</v>
      </c>
      <c r="Q18" s="38">
        <f>IF(P18=0,0,RANK(P18,$P$10:$P$36,0))</f>
        <v>0</v>
      </c>
      <c r="R18" s="19" t="str">
        <f t="shared" si="6"/>
        <v>Nicolas Albornoz</v>
      </c>
      <c r="S18" s="19" t="str">
        <f t="shared" si="7"/>
        <v>Leones Rojos</v>
      </c>
    </row>
    <row r="19" spans="1:19" ht="19.5" customHeight="1">
      <c r="A19" s="86">
        <f t="shared" si="0"/>
        <v>10</v>
      </c>
      <c r="B19" s="123" t="s">
        <v>295</v>
      </c>
      <c r="C19" s="119" t="s">
        <v>82</v>
      </c>
      <c r="D19" s="119"/>
      <c r="E19" s="120" t="s">
        <v>37</v>
      </c>
      <c r="F19" s="124">
        <v>271</v>
      </c>
      <c r="G19" s="8"/>
      <c r="H19" s="10"/>
      <c r="I19" s="39">
        <f t="shared" si="1"/>
        <v>0</v>
      </c>
      <c r="J19" s="8"/>
      <c r="K19" s="10"/>
      <c r="L19" s="39">
        <f t="shared" si="2"/>
        <v>0</v>
      </c>
      <c r="M19" s="8"/>
      <c r="N19" s="9"/>
      <c r="O19" s="39">
        <f t="shared" si="3"/>
        <v>0</v>
      </c>
      <c r="P19" s="8">
        <f t="shared" si="5"/>
        <v>0</v>
      </c>
      <c r="Q19" s="38">
        <f>IF(P19=0,0,RANK(P19,$P$10:$P$36,0))</f>
        <v>0</v>
      </c>
      <c r="R19" s="19" t="str">
        <f t="shared" si="6"/>
        <v>Gabriel Delgado</v>
      </c>
      <c r="S19" s="19" t="str">
        <f t="shared" si="7"/>
        <v>Boosted</v>
      </c>
    </row>
    <row r="20" spans="1:19" ht="19.5" customHeight="1">
      <c r="A20" s="86">
        <f t="shared" si="0"/>
        <v>11</v>
      </c>
      <c r="B20" s="123" t="s">
        <v>173</v>
      </c>
      <c r="C20" s="119" t="s">
        <v>82</v>
      </c>
      <c r="D20" s="119"/>
      <c r="E20" s="120" t="s">
        <v>37</v>
      </c>
      <c r="F20" s="124">
        <v>277</v>
      </c>
      <c r="G20" s="8"/>
      <c r="H20" s="10"/>
      <c r="I20" s="39">
        <f t="shared" si="1"/>
        <v>0</v>
      </c>
      <c r="J20" s="8"/>
      <c r="K20" s="10"/>
      <c r="L20" s="39">
        <f t="shared" si="2"/>
        <v>0</v>
      </c>
      <c r="M20" s="8"/>
      <c r="N20" s="10"/>
      <c r="O20" s="39">
        <f t="shared" si="3"/>
        <v>0</v>
      </c>
      <c r="P20" s="8">
        <f t="shared" si="5"/>
        <v>0</v>
      </c>
      <c r="Q20" s="38">
        <f>IF(P20=0,0,RANK(P20,$P$10:$P$36,0))</f>
        <v>0</v>
      </c>
      <c r="R20" s="19" t="str">
        <f t="shared" si="6"/>
        <v>German Perez</v>
      </c>
      <c r="S20" s="19" t="str">
        <f t="shared" si="7"/>
        <v>Boosted</v>
      </c>
    </row>
    <row r="21" spans="1:19" ht="19.5" customHeight="1">
      <c r="A21" s="86">
        <f t="shared" si="0"/>
        <v>12</v>
      </c>
      <c r="B21" s="132" t="s">
        <v>264</v>
      </c>
      <c r="C21" s="119" t="s">
        <v>30</v>
      </c>
      <c r="D21" s="119"/>
      <c r="E21" s="120" t="s">
        <v>37</v>
      </c>
      <c r="F21" s="124">
        <v>328</v>
      </c>
      <c r="G21" s="8"/>
      <c r="H21" s="9"/>
      <c r="I21" s="39">
        <f t="shared" si="1"/>
        <v>0</v>
      </c>
      <c r="J21" s="8"/>
      <c r="K21" s="10"/>
      <c r="L21" s="39">
        <f t="shared" si="2"/>
        <v>0</v>
      </c>
      <c r="M21" s="8"/>
      <c r="N21" s="9"/>
      <c r="O21" s="39">
        <f t="shared" si="3"/>
        <v>0</v>
      </c>
      <c r="P21" s="8">
        <f t="shared" si="5"/>
        <v>0</v>
      </c>
      <c r="Q21" s="38">
        <f>IF(P21=0,0,RANK(P21,$P$10:$P$36,0))</f>
        <v>0</v>
      </c>
      <c r="R21" s="19" t="str">
        <f t="shared" si="6"/>
        <v>Juan Silva</v>
      </c>
      <c r="S21" s="19" t="str">
        <f t="shared" si="7"/>
        <v>Rocket Roller Race</v>
      </c>
    </row>
    <row r="22" spans="1:19" ht="19.5" customHeight="1">
      <c r="A22" s="86">
        <f t="shared" si="0"/>
        <v>13</v>
      </c>
      <c r="B22" s="123" t="s">
        <v>291</v>
      </c>
      <c r="C22" s="119" t="s">
        <v>228</v>
      </c>
      <c r="D22" s="119"/>
      <c r="E22" s="120" t="s">
        <v>37</v>
      </c>
      <c r="F22" s="124">
        <v>371</v>
      </c>
      <c r="G22" s="8"/>
      <c r="H22" s="9"/>
      <c r="I22" s="39">
        <f t="shared" si="1"/>
        <v>0</v>
      </c>
      <c r="J22" s="8"/>
      <c r="K22" s="9"/>
      <c r="L22" s="39">
        <f t="shared" si="2"/>
        <v>0</v>
      </c>
      <c r="M22" s="8"/>
      <c r="N22" s="9"/>
      <c r="O22" s="39">
        <f t="shared" si="3"/>
        <v>0</v>
      </c>
      <c r="P22" s="8">
        <f t="shared" si="5"/>
        <v>0</v>
      </c>
      <c r="Q22" s="38">
        <f>IF(P22=0,0,RANK(P22,$P$10:$P$36,0))</f>
        <v>0</v>
      </c>
      <c r="R22" s="19" t="str">
        <f t="shared" si="6"/>
        <v>Sebastian Lillo</v>
      </c>
      <c r="S22" s="19" t="str">
        <f t="shared" si="7"/>
        <v>El Llano</v>
      </c>
    </row>
    <row r="23" spans="1:17" ht="19.5" customHeight="1">
      <c r="A23" s="86">
        <f t="shared" si="0"/>
        <v>14</v>
      </c>
      <c r="B23" s="123" t="s">
        <v>174</v>
      </c>
      <c r="C23" s="119" t="s">
        <v>228</v>
      </c>
      <c r="D23" s="119"/>
      <c r="E23" s="120" t="s">
        <v>37</v>
      </c>
      <c r="F23" s="124">
        <v>372</v>
      </c>
      <c r="G23" s="8"/>
      <c r="H23" s="9"/>
      <c r="I23" s="39">
        <f t="shared" si="1"/>
        <v>0</v>
      </c>
      <c r="J23" s="8"/>
      <c r="K23" s="10"/>
      <c r="L23" s="39">
        <f t="shared" si="2"/>
        <v>0</v>
      </c>
      <c r="M23" s="8"/>
      <c r="N23" s="9"/>
      <c r="O23" s="39">
        <f t="shared" si="3"/>
        <v>0</v>
      </c>
      <c r="P23" s="8">
        <f t="shared" si="5"/>
        <v>0</v>
      </c>
      <c r="Q23" s="38">
        <f>IF(P23=0,0,RANK(P23,$P$10:$P$36,0))</f>
        <v>0</v>
      </c>
    </row>
    <row r="24" spans="1:17" ht="19.5" customHeight="1">
      <c r="A24" s="86">
        <f t="shared" si="0"/>
        <v>15</v>
      </c>
      <c r="B24" s="119" t="s">
        <v>276</v>
      </c>
      <c r="C24" s="119" t="s">
        <v>147</v>
      </c>
      <c r="D24" s="119"/>
      <c r="E24" s="120" t="s">
        <v>37</v>
      </c>
      <c r="F24" s="121">
        <v>397</v>
      </c>
      <c r="G24" s="8"/>
      <c r="H24" s="9"/>
      <c r="I24" s="39">
        <f t="shared" si="1"/>
        <v>0</v>
      </c>
      <c r="J24" s="8"/>
      <c r="K24" s="10"/>
      <c r="L24" s="39">
        <f t="shared" si="2"/>
        <v>0</v>
      </c>
      <c r="M24" s="8"/>
      <c r="N24" s="9"/>
      <c r="O24" s="39">
        <f t="shared" si="3"/>
        <v>0</v>
      </c>
      <c r="P24" s="8">
        <f t="shared" si="5"/>
        <v>0</v>
      </c>
      <c r="Q24" s="38">
        <f>IF(P24=0,0,RANK(P24,$P$10:$P$36,0))</f>
        <v>0</v>
      </c>
    </row>
    <row r="25" spans="1:17" ht="19.5" customHeight="1">
      <c r="A25" s="86">
        <f t="shared" si="0"/>
        <v>16</v>
      </c>
      <c r="B25" s="122" t="s">
        <v>179</v>
      </c>
      <c r="C25" s="122" t="s">
        <v>110</v>
      </c>
      <c r="D25" s="46"/>
      <c r="E25" s="120" t="s">
        <v>37</v>
      </c>
      <c r="F25" s="38">
        <v>580</v>
      </c>
      <c r="G25" s="8"/>
      <c r="H25" s="9"/>
      <c r="I25" s="39">
        <f t="shared" si="1"/>
        <v>0</v>
      </c>
      <c r="J25" s="8"/>
      <c r="K25" s="10"/>
      <c r="L25" s="39">
        <f t="shared" si="2"/>
        <v>0</v>
      </c>
      <c r="M25" s="8"/>
      <c r="N25" s="9"/>
      <c r="O25" s="39">
        <f t="shared" si="3"/>
        <v>0</v>
      </c>
      <c r="P25" s="8">
        <f t="shared" si="5"/>
        <v>0</v>
      </c>
      <c r="Q25" s="38">
        <f>IF(P25=0,0,RANK(P25,$P$10:$P$36,0))</f>
        <v>0</v>
      </c>
    </row>
    <row r="26" spans="1:17" ht="19.5" customHeight="1">
      <c r="A26" s="86">
        <f t="shared" si="0"/>
        <v>17</v>
      </c>
      <c r="B26" s="119" t="s">
        <v>91</v>
      </c>
      <c r="C26" s="119" t="s">
        <v>56</v>
      </c>
      <c r="D26" s="119"/>
      <c r="E26" s="122" t="s">
        <v>36</v>
      </c>
      <c r="F26" s="121">
        <v>736</v>
      </c>
      <c r="G26" s="8"/>
      <c r="H26" s="9"/>
      <c r="I26" s="39">
        <f t="shared" si="1"/>
        <v>0</v>
      </c>
      <c r="J26" s="8"/>
      <c r="K26" s="10"/>
      <c r="L26" s="39">
        <f t="shared" si="2"/>
        <v>0</v>
      </c>
      <c r="M26" s="8"/>
      <c r="N26" s="9"/>
      <c r="O26" s="39">
        <f t="shared" si="3"/>
        <v>0</v>
      </c>
      <c r="P26" s="8">
        <f t="shared" si="5"/>
        <v>0</v>
      </c>
      <c r="Q26" s="38">
        <f>IF(P26=0,0,RANK(P26,$P$10:$P$36,0))</f>
        <v>0</v>
      </c>
    </row>
    <row r="27" spans="1:17" ht="19.5" customHeight="1">
      <c r="A27" s="86">
        <f t="shared" si="0"/>
        <v>18</v>
      </c>
      <c r="B27" s="119" t="s">
        <v>104</v>
      </c>
      <c r="C27" s="119" t="s">
        <v>69</v>
      </c>
      <c r="D27" s="119"/>
      <c r="E27" s="120" t="s">
        <v>37</v>
      </c>
      <c r="F27" s="121">
        <v>760</v>
      </c>
      <c r="G27" s="8"/>
      <c r="H27" s="9"/>
      <c r="I27" s="39">
        <f t="shared" si="1"/>
        <v>0</v>
      </c>
      <c r="J27" s="8"/>
      <c r="K27" s="9"/>
      <c r="L27" s="39">
        <f t="shared" si="2"/>
        <v>0</v>
      </c>
      <c r="M27" s="8"/>
      <c r="N27" s="9"/>
      <c r="O27" s="39">
        <f t="shared" si="3"/>
        <v>0</v>
      </c>
      <c r="P27" s="8">
        <f t="shared" si="5"/>
        <v>0</v>
      </c>
      <c r="Q27" s="38">
        <f>IF(P27=0,0,RANK(P27,$P$10:$P$36,0))</f>
        <v>0</v>
      </c>
    </row>
    <row r="28" spans="1:17" ht="19.5" customHeight="1">
      <c r="A28" s="86">
        <f t="shared" si="0"/>
        <v>19</v>
      </c>
      <c r="B28" s="119" t="s">
        <v>96</v>
      </c>
      <c r="C28" s="119" t="s">
        <v>133</v>
      </c>
      <c r="D28" s="119"/>
      <c r="E28" s="120" t="s">
        <v>37</v>
      </c>
      <c r="F28" s="121">
        <v>824</v>
      </c>
      <c r="G28" s="8"/>
      <c r="H28" s="9"/>
      <c r="I28" s="39">
        <f t="shared" si="1"/>
        <v>0</v>
      </c>
      <c r="J28" s="8"/>
      <c r="K28" s="10"/>
      <c r="L28" s="39">
        <f t="shared" si="2"/>
        <v>0</v>
      </c>
      <c r="M28" s="8"/>
      <c r="N28" s="9"/>
      <c r="O28" s="39">
        <f t="shared" si="3"/>
        <v>0</v>
      </c>
      <c r="P28" s="8">
        <f t="shared" si="5"/>
        <v>0</v>
      </c>
      <c r="Q28" s="38">
        <f>IF(P28=0,0,RANK(P28,$P$10:$P$36,0))</f>
        <v>0</v>
      </c>
    </row>
    <row r="29" spans="1:17" ht="19.5" customHeight="1">
      <c r="A29" s="86">
        <f t="shared" si="0"/>
        <v>20</v>
      </c>
      <c r="B29" s="119" t="s">
        <v>153</v>
      </c>
      <c r="C29" s="119" t="s">
        <v>133</v>
      </c>
      <c r="D29" s="119"/>
      <c r="E29" s="122" t="s">
        <v>37</v>
      </c>
      <c r="F29" s="121">
        <v>828</v>
      </c>
      <c r="G29" s="8"/>
      <c r="H29" s="9"/>
      <c r="I29" s="39">
        <f t="shared" si="1"/>
        <v>0</v>
      </c>
      <c r="J29" s="8"/>
      <c r="K29" s="159"/>
      <c r="L29" s="39">
        <f t="shared" si="2"/>
        <v>0</v>
      </c>
      <c r="M29" s="8"/>
      <c r="N29" s="9"/>
      <c r="O29" s="39">
        <f t="shared" si="3"/>
        <v>0</v>
      </c>
      <c r="P29" s="8">
        <f t="shared" si="5"/>
        <v>0</v>
      </c>
      <c r="Q29" s="38">
        <f>IF(P29=0,0,RANK(P29,$P$10:$P$36,0))</f>
        <v>0</v>
      </c>
    </row>
    <row r="30" spans="1:17" ht="19.5" customHeight="1">
      <c r="A30" s="86">
        <f t="shared" si="0"/>
        <v>21</v>
      </c>
      <c r="B30" s="119" t="s">
        <v>65</v>
      </c>
      <c r="C30" s="119" t="s">
        <v>133</v>
      </c>
      <c r="D30" s="119"/>
      <c r="E30" s="120" t="s">
        <v>37</v>
      </c>
      <c r="F30" s="121">
        <v>837</v>
      </c>
      <c r="G30" s="8"/>
      <c r="H30" s="9"/>
      <c r="I30" s="39">
        <f t="shared" si="1"/>
        <v>0</v>
      </c>
      <c r="J30" s="8"/>
      <c r="K30" s="10"/>
      <c r="L30" s="39">
        <f t="shared" si="2"/>
        <v>0</v>
      </c>
      <c r="M30" s="8"/>
      <c r="N30" s="9"/>
      <c r="O30" s="39">
        <f t="shared" si="3"/>
        <v>0</v>
      </c>
      <c r="P30" s="8">
        <f t="shared" si="5"/>
        <v>0</v>
      </c>
      <c r="Q30" s="38">
        <f>IF(P30=0,0,RANK(P30,$P$10:$P$36,0))</f>
        <v>0</v>
      </c>
    </row>
    <row r="31" spans="1:17" ht="19.5" customHeight="1">
      <c r="A31" s="86">
        <f t="shared" si="0"/>
        <v>22</v>
      </c>
      <c r="B31" s="119" t="s">
        <v>152</v>
      </c>
      <c r="C31" s="119" t="s">
        <v>108</v>
      </c>
      <c r="D31" s="119"/>
      <c r="E31" s="120" t="s">
        <v>37</v>
      </c>
      <c r="F31" s="124">
        <v>964</v>
      </c>
      <c r="G31" s="8"/>
      <c r="H31" s="9"/>
      <c r="I31" s="39">
        <f t="shared" si="1"/>
        <v>0</v>
      </c>
      <c r="J31" s="8"/>
      <c r="K31" s="10"/>
      <c r="L31" s="39">
        <f t="shared" si="2"/>
        <v>0</v>
      </c>
      <c r="M31" s="8"/>
      <c r="N31" s="9"/>
      <c r="O31" s="39">
        <f t="shared" si="3"/>
        <v>0</v>
      </c>
      <c r="P31" s="8">
        <f t="shared" si="5"/>
        <v>0</v>
      </c>
      <c r="Q31" s="38">
        <f>IF(P31=0,0,RANK(P31,$P$10:$P$36,0))</f>
        <v>0</v>
      </c>
    </row>
    <row r="32" spans="1:17" ht="19.5" customHeight="1">
      <c r="A32" s="86">
        <f t="shared" si="0"/>
        <v>23</v>
      </c>
      <c r="B32" s="122" t="s">
        <v>312</v>
      </c>
      <c r="C32" s="122" t="s">
        <v>108</v>
      </c>
      <c r="D32" s="46"/>
      <c r="E32" s="122" t="s">
        <v>37</v>
      </c>
      <c r="F32" s="39">
        <v>979</v>
      </c>
      <c r="G32" s="8"/>
      <c r="H32" s="9"/>
      <c r="I32" s="39">
        <f t="shared" si="1"/>
        <v>0</v>
      </c>
      <c r="J32" s="8"/>
      <c r="K32" s="10"/>
      <c r="L32" s="39">
        <f t="shared" si="2"/>
        <v>0</v>
      </c>
      <c r="M32" s="8"/>
      <c r="N32" s="9"/>
      <c r="O32" s="39">
        <f t="shared" si="3"/>
        <v>0</v>
      </c>
      <c r="P32" s="8">
        <f t="shared" si="5"/>
        <v>0</v>
      </c>
      <c r="Q32" s="38">
        <f>IF(P32=0,0,RANK(P32,$P$10:$P$36,0))</f>
        <v>0</v>
      </c>
    </row>
    <row r="33" spans="1:17" ht="19.5" customHeight="1">
      <c r="A33" s="86">
        <f t="shared" si="0"/>
        <v>24</v>
      </c>
      <c r="B33" s="119" t="s">
        <v>207</v>
      </c>
      <c r="C33" s="119" t="s">
        <v>330</v>
      </c>
      <c r="D33" s="119"/>
      <c r="E33" s="120" t="s">
        <v>37</v>
      </c>
      <c r="F33" s="121">
        <v>990</v>
      </c>
      <c r="G33" s="8"/>
      <c r="H33" s="9"/>
      <c r="I33" s="39"/>
      <c r="J33" s="8"/>
      <c r="K33" s="9"/>
      <c r="L33" s="39"/>
      <c r="M33" s="8"/>
      <c r="N33" s="9"/>
      <c r="O33" s="39"/>
      <c r="P33" s="8"/>
      <c r="Q33" s="38"/>
    </row>
    <row r="34" spans="1:17" ht="19.5" customHeight="1">
      <c r="A34" s="86"/>
      <c r="B34" s="123"/>
      <c r="C34" s="119"/>
      <c r="D34" s="119"/>
      <c r="E34" s="120"/>
      <c r="F34" s="124"/>
      <c r="G34" s="8"/>
      <c r="H34" s="10"/>
      <c r="I34" s="39"/>
      <c r="J34" s="8"/>
      <c r="K34" s="10"/>
      <c r="L34" s="39"/>
      <c r="M34" s="8"/>
      <c r="N34" s="10"/>
      <c r="O34" s="39"/>
      <c r="P34" s="8"/>
      <c r="Q34" s="38"/>
    </row>
    <row r="35" spans="1:17" ht="19.5" customHeight="1">
      <c r="A35" s="86"/>
      <c r="B35" s="123"/>
      <c r="C35" s="119"/>
      <c r="D35" s="119"/>
      <c r="E35" s="120"/>
      <c r="F35" s="124"/>
      <c r="G35" s="8"/>
      <c r="H35" s="10"/>
      <c r="I35" s="39"/>
      <c r="J35" s="8"/>
      <c r="K35" s="10"/>
      <c r="L35" s="39"/>
      <c r="M35" s="8"/>
      <c r="N35" s="9"/>
      <c r="O35" s="39"/>
      <c r="P35" s="8"/>
      <c r="Q35" s="38"/>
    </row>
    <row r="36" spans="1:17" ht="19.5" customHeight="1">
      <c r="A36" s="86"/>
      <c r="B36" s="123"/>
      <c r="C36" s="119"/>
      <c r="D36" s="119"/>
      <c r="E36" s="120"/>
      <c r="F36" s="124"/>
      <c r="G36" s="8"/>
      <c r="H36" s="9"/>
      <c r="I36" s="39"/>
      <c r="J36" s="8"/>
      <c r="K36" s="10"/>
      <c r="L36" s="39"/>
      <c r="M36" s="8"/>
      <c r="N36" s="9"/>
      <c r="O36" s="39"/>
      <c r="P36" s="8"/>
      <c r="Q36" s="38"/>
    </row>
    <row r="37" spans="7:17" ht="12.75">
      <c r="G37" s="23"/>
      <c r="H37" s="24"/>
      <c r="I37" s="73"/>
      <c r="J37" s="23"/>
      <c r="K37" s="24"/>
      <c r="L37" s="73"/>
      <c r="M37" s="23"/>
      <c r="N37" s="24"/>
      <c r="O37" s="73"/>
      <c r="P37" s="24"/>
      <c r="Q37" s="24"/>
    </row>
    <row r="38" spans="2:17" ht="12.75">
      <c r="B38" s="19" t="s">
        <v>5</v>
      </c>
      <c r="G38" s="23"/>
      <c r="H38" s="83"/>
      <c r="I38" s="73"/>
      <c r="J38" s="23"/>
      <c r="K38" s="24"/>
      <c r="L38" s="73"/>
      <c r="M38" s="23"/>
      <c r="N38" s="24"/>
      <c r="O38" s="73"/>
      <c r="P38" s="24"/>
      <c r="Q38" s="24"/>
    </row>
    <row r="39" spans="7:17" ht="12.75">
      <c r="G39" s="23"/>
      <c r="H39" s="83"/>
      <c r="I39" s="73"/>
      <c r="J39" s="26"/>
      <c r="K39" s="24"/>
      <c r="L39" s="73"/>
      <c r="M39" s="26"/>
      <c r="N39" s="24"/>
      <c r="O39" s="73"/>
      <c r="P39" s="24"/>
      <c r="Q39" s="24"/>
    </row>
    <row r="40" spans="2:17" ht="13.5" thickBot="1">
      <c r="B40" s="19" t="s">
        <v>6</v>
      </c>
      <c r="G40" s="74"/>
      <c r="H40" s="29"/>
      <c r="I40" s="75"/>
      <c r="J40" s="74"/>
      <c r="K40" s="29"/>
      <c r="L40" s="75"/>
      <c r="M40" s="74"/>
      <c r="N40" s="29"/>
      <c r="O40" s="75"/>
      <c r="P40" s="24"/>
      <c r="Q40" s="24"/>
    </row>
    <row r="41" spans="16:17" ht="12.75">
      <c r="P41" s="24"/>
      <c r="Q41" s="24"/>
    </row>
  </sheetData>
  <sheetProtection/>
  <autoFilter ref="A9:U35"/>
  <mergeCells count="8">
    <mergeCell ref="M8:O8"/>
    <mergeCell ref="G8:I8"/>
    <mergeCell ref="A2:Q2"/>
    <mergeCell ref="A3:Q3"/>
    <mergeCell ref="N7:O7"/>
    <mergeCell ref="H7:I7"/>
    <mergeCell ref="K7:L7"/>
    <mergeCell ref="J8:L8"/>
  </mergeCells>
  <printOptions horizontalCentered="1"/>
  <pageMargins left="0" right="0" top="0" bottom="0" header="0" footer="0"/>
  <pageSetup fitToHeight="2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8"/>
  <sheetViews>
    <sheetView showZeros="0" zoomScaleSheetLayoutView="100" zoomScalePageLayoutView="0" workbookViewId="0" topLeftCell="A25">
      <selection activeCell="F8" sqref="F8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0.140625" style="19" customWidth="1"/>
    <col min="4" max="4" width="25.00390625" style="19" hidden="1" customWidth="1"/>
    <col min="5" max="5" width="3.57421875" style="19" hidden="1" customWidth="1"/>
    <col min="6" max="7" width="9.140625" style="19" customWidth="1"/>
    <col min="8" max="8" width="14.28125" style="19" hidden="1" customWidth="1"/>
    <col min="9" max="9" width="14.00390625" style="19" hidden="1" customWidth="1"/>
    <col min="10" max="10" width="10.7109375" style="19" customWidth="1"/>
    <col min="11" max="11" width="9.421875" style="19" customWidth="1"/>
    <col min="12" max="12" width="9.140625" style="19" customWidth="1"/>
    <col min="13" max="13" width="14.28125" style="19" hidden="1" customWidth="1"/>
    <col min="14" max="14" width="14.00390625" style="19" hidden="1" customWidth="1"/>
    <col min="15" max="15" width="11.00390625" style="19" customWidth="1"/>
    <col min="16" max="17" width="9.140625" style="19" customWidth="1"/>
    <col min="18" max="18" width="14.28125" style="19" hidden="1" customWidth="1"/>
    <col min="19" max="19" width="14.00390625" style="19" hidden="1" customWidth="1"/>
    <col min="20" max="20" width="10.421875" style="19" customWidth="1"/>
    <col min="21" max="23" width="9.140625" style="19" customWidth="1"/>
    <col min="24" max="24" width="14.28125" style="19" hidden="1" customWidth="1"/>
    <col min="25" max="25" width="14.00390625" style="19" hidden="1" customWidth="1"/>
    <col min="26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ht="4.5" customHeight="1"/>
    <row r="5" ht="15">
      <c r="A5" s="60" t="s">
        <v>12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4"/>
      <c r="G7" s="61" t="s">
        <v>11</v>
      </c>
      <c r="J7" s="186"/>
      <c r="K7" s="187"/>
      <c r="L7" s="61" t="s">
        <v>11</v>
      </c>
      <c r="M7" s="22"/>
      <c r="N7" s="22"/>
      <c r="O7" s="186"/>
      <c r="P7" s="187"/>
      <c r="Q7" s="62" t="s">
        <v>11</v>
      </c>
      <c r="T7" s="186"/>
      <c r="U7" s="187"/>
    </row>
    <row r="8" spans="7:23" ht="29.25" customHeight="1" thickBot="1">
      <c r="G8" s="191"/>
      <c r="H8" s="192"/>
      <c r="I8" s="192"/>
      <c r="J8" s="192"/>
      <c r="K8" s="193"/>
      <c r="L8" s="192"/>
      <c r="M8" s="192"/>
      <c r="N8" s="192"/>
      <c r="O8" s="192"/>
      <c r="P8" s="193"/>
      <c r="Q8" s="192"/>
      <c r="R8" s="192"/>
      <c r="S8" s="192"/>
      <c r="T8" s="192"/>
      <c r="U8" s="193"/>
      <c r="V8" s="24"/>
      <c r="W8" s="24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7" t="s">
        <v>1</v>
      </c>
      <c r="G9" s="68" t="s">
        <v>2</v>
      </c>
      <c r="H9" s="152"/>
      <c r="I9" s="152"/>
      <c r="J9" s="154" t="s">
        <v>3</v>
      </c>
      <c r="K9" s="69" t="s">
        <v>4</v>
      </c>
      <c r="L9" s="76" t="s">
        <v>2</v>
      </c>
      <c r="M9" s="63"/>
      <c r="N9" s="63"/>
      <c r="O9" s="77" t="s">
        <v>3</v>
      </c>
      <c r="P9" s="79" t="s">
        <v>4</v>
      </c>
      <c r="Q9" s="82" t="s">
        <v>2</v>
      </c>
      <c r="T9" s="77" t="s">
        <v>3</v>
      </c>
      <c r="U9" s="79" t="s">
        <v>4</v>
      </c>
      <c r="V9" s="64" t="s">
        <v>7</v>
      </c>
      <c r="W9" s="67" t="s">
        <v>2</v>
      </c>
      <c r="AA9" s="19"/>
    </row>
    <row r="10" spans="1:25" ht="18" customHeight="1" thickBot="1">
      <c r="A10" s="50">
        <f aca="true" t="shared" si="0" ref="A10:A42">IF(B10&gt;0,A9+1,"")</f>
        <v>1</v>
      </c>
      <c r="B10" s="134" t="s">
        <v>193</v>
      </c>
      <c r="C10" s="134" t="s">
        <v>20</v>
      </c>
      <c r="D10" s="48"/>
      <c r="E10" s="94"/>
      <c r="F10" s="45">
        <v>51</v>
      </c>
      <c r="G10" s="30"/>
      <c r="H10" s="24"/>
      <c r="I10" s="24"/>
      <c r="J10" s="37"/>
      <c r="K10" s="11">
        <f>IF(G10=0,0,$F$7+1-G10)</f>
        <v>0</v>
      </c>
      <c r="L10" s="43"/>
      <c r="M10" s="22"/>
      <c r="N10" s="22"/>
      <c r="O10" s="16"/>
      <c r="P10" s="84">
        <f aca="true" t="shared" si="1" ref="P10:P43">IF(L10=0,0,$F$7+1-L10)</f>
        <v>0</v>
      </c>
      <c r="Q10" s="15"/>
      <c r="R10" s="48"/>
      <c r="S10" s="48"/>
      <c r="T10" s="16"/>
      <c r="U10" s="45">
        <f>IF(Q10=0,0,$F$7+1-Q10)</f>
        <v>0</v>
      </c>
      <c r="V10" s="81">
        <f>K10+P10+U10</f>
        <v>0</v>
      </c>
      <c r="W10" s="45">
        <f>IF(V10=0,0,RANK(V10,$V$10:$V$43,0))</f>
        <v>0</v>
      </c>
      <c r="X10" s="19" t="str">
        <f>$B10</f>
        <v>Alyson Soto</v>
      </c>
      <c r="Y10" s="19" t="str">
        <f>$C10</f>
        <v>Universitario</v>
      </c>
    </row>
    <row r="11" spans="1:23" ht="18" customHeight="1" thickBot="1">
      <c r="A11" s="50">
        <f t="shared" si="0"/>
        <v>2</v>
      </c>
      <c r="B11" s="137" t="s">
        <v>320</v>
      </c>
      <c r="C11" s="137" t="s">
        <v>20</v>
      </c>
      <c r="D11" s="116"/>
      <c r="E11" s="138"/>
      <c r="F11" s="11">
        <v>56</v>
      </c>
      <c r="G11" s="30"/>
      <c r="H11" s="24"/>
      <c r="I11" s="24"/>
      <c r="J11" s="37"/>
      <c r="K11" s="11">
        <f>IF(G11=0,0,$F$7+1-G11)</f>
        <v>0</v>
      </c>
      <c r="L11" s="151"/>
      <c r="M11" s="24"/>
      <c r="N11" s="24"/>
      <c r="O11" s="7"/>
      <c r="P11" s="84">
        <f t="shared" si="1"/>
        <v>0</v>
      </c>
      <c r="Q11" s="8"/>
      <c r="R11" s="46"/>
      <c r="S11" s="46"/>
      <c r="T11" s="9"/>
      <c r="U11" s="38">
        <f aca="true" t="shared" si="2" ref="U11:U41">IF(Q11=0,0,$F$7+1-Q11)</f>
        <v>0</v>
      </c>
      <c r="V11" s="81">
        <f aca="true" t="shared" si="3" ref="V11:V41">K11+P11+U11</f>
        <v>0</v>
      </c>
      <c r="W11" s="45">
        <f>IF(V11=0,0,RANK(V11,$V$10:$V$43,0))</f>
        <v>0</v>
      </c>
    </row>
    <row r="12" spans="1:25" ht="18" customHeight="1" thickBot="1">
      <c r="A12" s="50">
        <f t="shared" si="0"/>
        <v>3</v>
      </c>
      <c r="B12" s="119" t="s">
        <v>316</v>
      </c>
      <c r="C12" s="119" t="s">
        <v>47</v>
      </c>
      <c r="D12" s="119"/>
      <c r="E12" s="120"/>
      <c r="F12" s="121">
        <v>89</v>
      </c>
      <c r="G12" s="105"/>
      <c r="H12" s="24"/>
      <c r="I12" s="24"/>
      <c r="J12" s="10"/>
      <c r="K12" s="11">
        <f>IF(G12=0,0,$F$7+1-G12)</f>
        <v>0</v>
      </c>
      <c r="L12" s="34"/>
      <c r="M12" s="24"/>
      <c r="N12" s="24"/>
      <c r="O12" s="9"/>
      <c r="P12" s="84">
        <f t="shared" si="1"/>
        <v>0</v>
      </c>
      <c r="Q12" s="8"/>
      <c r="R12" s="46"/>
      <c r="S12" s="46"/>
      <c r="T12" s="9"/>
      <c r="U12" s="38">
        <f t="shared" si="2"/>
        <v>0</v>
      </c>
      <c r="V12" s="81">
        <f t="shared" si="3"/>
        <v>0</v>
      </c>
      <c r="W12" s="45">
        <f>IF(V12=0,0,RANK(V12,$V$10:$V$43,0))</f>
        <v>0</v>
      </c>
      <c r="X12" s="19" t="e">
        <f>#REF!</f>
        <v>#REF!</v>
      </c>
      <c r="Y12" s="19" t="e">
        <f>#REF!</f>
        <v>#REF!</v>
      </c>
    </row>
    <row r="13" spans="1:25" ht="18" customHeight="1" thickBot="1">
      <c r="A13" s="50">
        <f t="shared" si="0"/>
        <v>4</v>
      </c>
      <c r="B13" s="119" t="s">
        <v>315</v>
      </c>
      <c r="C13" s="119" t="s">
        <v>47</v>
      </c>
      <c r="D13" s="119"/>
      <c r="E13" s="120"/>
      <c r="F13" s="121">
        <v>99</v>
      </c>
      <c r="G13" s="18"/>
      <c r="H13" s="24"/>
      <c r="I13" s="24"/>
      <c r="J13" s="10"/>
      <c r="K13" s="11">
        <f>IF(G13=0,0,$F$7+1-G13)</f>
        <v>0</v>
      </c>
      <c r="L13" s="8"/>
      <c r="M13" s="24"/>
      <c r="N13" s="24"/>
      <c r="O13" s="9"/>
      <c r="P13" s="84">
        <f t="shared" si="1"/>
        <v>0</v>
      </c>
      <c r="Q13" s="8"/>
      <c r="R13" s="46"/>
      <c r="S13" s="46"/>
      <c r="T13" s="9"/>
      <c r="U13" s="38">
        <f t="shared" si="2"/>
        <v>0</v>
      </c>
      <c r="V13" s="81">
        <f t="shared" si="3"/>
        <v>0</v>
      </c>
      <c r="W13" s="45">
        <f>IF(V13=0,0,RANK(V13,$V$10:$V$43,0))</f>
        <v>0</v>
      </c>
      <c r="X13" s="19" t="e">
        <f>#REF!</f>
        <v>#REF!</v>
      </c>
      <c r="Y13" s="19" t="e">
        <f>#REF!</f>
        <v>#REF!</v>
      </c>
    </row>
    <row r="14" spans="1:23" ht="18" customHeight="1" thickBot="1">
      <c r="A14" s="50">
        <f t="shared" si="0"/>
        <v>5</v>
      </c>
      <c r="B14" s="119" t="s">
        <v>86</v>
      </c>
      <c r="C14" s="119" t="s">
        <v>25</v>
      </c>
      <c r="D14" s="119"/>
      <c r="E14" s="120"/>
      <c r="F14" s="121">
        <v>128</v>
      </c>
      <c r="G14" s="18"/>
      <c r="H14" s="24"/>
      <c r="I14" s="24"/>
      <c r="J14" s="10"/>
      <c r="K14" s="11">
        <f aca="true" t="shared" si="4" ref="K14:K40">IF(G14=0,0,$F$7+1-G14)</f>
        <v>0</v>
      </c>
      <c r="L14" s="8"/>
      <c r="M14" s="24"/>
      <c r="N14" s="24"/>
      <c r="O14" s="9"/>
      <c r="P14" s="84">
        <f t="shared" si="1"/>
        <v>0</v>
      </c>
      <c r="Q14" s="8"/>
      <c r="R14" s="46"/>
      <c r="S14" s="46"/>
      <c r="T14" s="9"/>
      <c r="U14" s="38">
        <f t="shared" si="2"/>
        <v>0</v>
      </c>
      <c r="V14" s="81">
        <f t="shared" si="3"/>
        <v>0</v>
      </c>
      <c r="W14" s="45">
        <f>IF(V14=0,0,RANK(V14,$V$10:$V$43,0))</f>
        <v>0</v>
      </c>
    </row>
    <row r="15" spans="1:23" ht="18" customHeight="1" thickBot="1">
      <c r="A15" s="50">
        <f t="shared" si="0"/>
        <v>6</v>
      </c>
      <c r="B15" s="119" t="s">
        <v>79</v>
      </c>
      <c r="C15" s="119" t="s">
        <v>25</v>
      </c>
      <c r="D15" s="119"/>
      <c r="E15" s="120"/>
      <c r="F15" s="121">
        <v>129</v>
      </c>
      <c r="G15" s="18"/>
      <c r="H15" s="24"/>
      <c r="I15" s="24"/>
      <c r="J15" s="10"/>
      <c r="K15" s="11">
        <f t="shared" si="4"/>
        <v>0</v>
      </c>
      <c r="L15" s="8"/>
      <c r="M15" s="24"/>
      <c r="N15" s="24"/>
      <c r="O15" s="9"/>
      <c r="P15" s="84">
        <f t="shared" si="1"/>
        <v>0</v>
      </c>
      <c r="Q15" s="8"/>
      <c r="R15" s="46"/>
      <c r="S15" s="46"/>
      <c r="T15" s="9"/>
      <c r="U15" s="38">
        <f t="shared" si="2"/>
        <v>0</v>
      </c>
      <c r="V15" s="81">
        <f t="shared" si="3"/>
        <v>0</v>
      </c>
      <c r="W15" s="45">
        <f>IF(V15=0,0,RANK(V15,$V$10:$V$43,0))</f>
        <v>0</v>
      </c>
    </row>
    <row r="16" spans="1:23" ht="18" customHeight="1" thickBot="1">
      <c r="A16" s="50">
        <f t="shared" si="0"/>
        <v>7</v>
      </c>
      <c r="B16" s="122" t="s">
        <v>144</v>
      </c>
      <c r="C16" s="122" t="s">
        <v>21</v>
      </c>
      <c r="D16" s="46"/>
      <c r="E16" s="46"/>
      <c r="F16" s="38">
        <v>145</v>
      </c>
      <c r="G16" s="18"/>
      <c r="H16" s="24"/>
      <c r="I16" s="24"/>
      <c r="J16" s="10"/>
      <c r="K16" s="11">
        <f t="shared" si="4"/>
        <v>0</v>
      </c>
      <c r="L16" s="34"/>
      <c r="M16" s="24"/>
      <c r="N16" s="24"/>
      <c r="O16" s="9"/>
      <c r="P16" s="84">
        <f t="shared" si="1"/>
        <v>0</v>
      </c>
      <c r="Q16" s="8"/>
      <c r="R16" s="46"/>
      <c r="S16" s="46"/>
      <c r="T16" s="9"/>
      <c r="U16" s="38">
        <f t="shared" si="2"/>
        <v>0</v>
      </c>
      <c r="V16" s="81">
        <f t="shared" si="3"/>
        <v>0</v>
      </c>
      <c r="W16" s="45">
        <f>IF(V16=0,0,RANK(V16,$V$10:$V$43,0))</f>
        <v>0</v>
      </c>
    </row>
    <row r="17" spans="1:23" ht="18" customHeight="1" thickBot="1">
      <c r="A17" s="50">
        <f t="shared" si="0"/>
        <v>8</v>
      </c>
      <c r="B17" s="119" t="s">
        <v>287</v>
      </c>
      <c r="C17" s="119" t="s">
        <v>172</v>
      </c>
      <c r="D17" s="119"/>
      <c r="E17" s="120"/>
      <c r="F17" s="121">
        <v>178</v>
      </c>
      <c r="G17" s="18"/>
      <c r="H17" s="24"/>
      <c r="I17" s="24"/>
      <c r="J17" s="10"/>
      <c r="K17" s="11">
        <f t="shared" si="4"/>
        <v>0</v>
      </c>
      <c r="L17" s="8"/>
      <c r="M17" s="24"/>
      <c r="N17" s="24"/>
      <c r="O17" s="9"/>
      <c r="P17" s="84">
        <f t="shared" si="1"/>
        <v>0</v>
      </c>
      <c r="Q17" s="8"/>
      <c r="R17" s="46"/>
      <c r="S17" s="46"/>
      <c r="T17" s="10"/>
      <c r="U17" s="38">
        <f t="shared" si="2"/>
        <v>0</v>
      </c>
      <c r="V17" s="81">
        <f t="shared" si="3"/>
        <v>0</v>
      </c>
      <c r="W17" s="45">
        <f>IF(V17=0,0,RANK(V17,$V$10:$V$43,0))</f>
        <v>0</v>
      </c>
    </row>
    <row r="18" spans="1:23" ht="18" customHeight="1" thickBot="1">
      <c r="A18" s="50">
        <f t="shared" si="0"/>
        <v>9</v>
      </c>
      <c r="B18" s="119" t="s">
        <v>210</v>
      </c>
      <c r="C18" s="119" t="s">
        <v>23</v>
      </c>
      <c r="D18" s="119"/>
      <c r="E18" s="120"/>
      <c r="F18" s="121">
        <v>240</v>
      </c>
      <c r="G18" s="18"/>
      <c r="H18" s="24"/>
      <c r="I18" s="24"/>
      <c r="J18" s="10"/>
      <c r="K18" s="11">
        <f t="shared" si="4"/>
        <v>0</v>
      </c>
      <c r="L18" s="8"/>
      <c r="M18" s="24"/>
      <c r="N18" s="24"/>
      <c r="O18" s="9"/>
      <c r="P18" s="84">
        <f t="shared" si="1"/>
        <v>0</v>
      </c>
      <c r="Q18" s="8"/>
      <c r="R18" s="46"/>
      <c r="S18" s="46"/>
      <c r="T18" s="9"/>
      <c r="U18" s="38">
        <f t="shared" si="2"/>
        <v>0</v>
      </c>
      <c r="V18" s="81">
        <f t="shared" si="3"/>
        <v>0</v>
      </c>
      <c r="W18" s="45">
        <f>IF(V18=0,0,RANK(V18,$V$10:$V$43,0))</f>
        <v>0</v>
      </c>
    </row>
    <row r="19" spans="1:23" ht="18" customHeight="1" thickBot="1">
      <c r="A19" s="50">
        <f t="shared" si="0"/>
        <v>10</v>
      </c>
      <c r="B19" s="119" t="s">
        <v>208</v>
      </c>
      <c r="C19" s="119" t="s">
        <v>23</v>
      </c>
      <c r="D19" s="119"/>
      <c r="E19" s="120"/>
      <c r="F19" s="121">
        <v>241</v>
      </c>
      <c r="G19" s="18"/>
      <c r="H19" s="24"/>
      <c r="I19" s="24"/>
      <c r="J19" s="10"/>
      <c r="K19" s="11">
        <f t="shared" si="4"/>
        <v>0</v>
      </c>
      <c r="L19" s="8"/>
      <c r="M19" s="24"/>
      <c r="N19" s="24"/>
      <c r="O19" s="9"/>
      <c r="P19" s="84">
        <f t="shared" si="1"/>
        <v>0</v>
      </c>
      <c r="Q19" s="8"/>
      <c r="R19" s="46"/>
      <c r="S19" s="46"/>
      <c r="T19" s="9"/>
      <c r="U19" s="38">
        <f t="shared" si="2"/>
        <v>0</v>
      </c>
      <c r="V19" s="81">
        <f t="shared" si="3"/>
        <v>0</v>
      </c>
      <c r="W19" s="45">
        <f>IF(V19=0,0,RANK(V19,$V$10:$V$43,0))</f>
        <v>0</v>
      </c>
    </row>
    <row r="20" spans="1:23" ht="18" customHeight="1" thickBot="1">
      <c r="A20" s="50">
        <f t="shared" si="0"/>
        <v>11</v>
      </c>
      <c r="B20" s="122" t="s">
        <v>217</v>
      </c>
      <c r="C20" s="122" t="s">
        <v>82</v>
      </c>
      <c r="D20" s="46"/>
      <c r="E20" s="46"/>
      <c r="F20" s="38">
        <v>263</v>
      </c>
      <c r="G20" s="18"/>
      <c r="H20" s="24"/>
      <c r="I20" s="24"/>
      <c r="J20" s="10"/>
      <c r="K20" s="11">
        <f t="shared" si="4"/>
        <v>0</v>
      </c>
      <c r="L20" s="34"/>
      <c r="M20" s="24"/>
      <c r="N20" s="24"/>
      <c r="O20" s="9"/>
      <c r="P20" s="84">
        <f t="shared" si="1"/>
        <v>0</v>
      </c>
      <c r="Q20" s="8"/>
      <c r="R20" s="46"/>
      <c r="S20" s="46"/>
      <c r="T20" s="9"/>
      <c r="U20" s="38">
        <f t="shared" si="2"/>
        <v>0</v>
      </c>
      <c r="V20" s="81">
        <f t="shared" si="3"/>
        <v>0</v>
      </c>
      <c r="W20" s="45">
        <f>IF(V20=0,0,RANK(V20,$V$10:$V$43,0))</f>
        <v>0</v>
      </c>
    </row>
    <row r="21" spans="1:23" ht="18" customHeight="1" thickBot="1">
      <c r="A21" s="50">
        <f t="shared" si="0"/>
        <v>12</v>
      </c>
      <c r="B21" s="122" t="s">
        <v>121</v>
      </c>
      <c r="C21" s="122" t="s">
        <v>226</v>
      </c>
      <c r="D21" s="46"/>
      <c r="E21" s="46"/>
      <c r="F21" s="38">
        <v>372</v>
      </c>
      <c r="G21" s="18"/>
      <c r="H21" s="24"/>
      <c r="I21" s="24"/>
      <c r="J21" s="10"/>
      <c r="K21" s="11">
        <f t="shared" si="4"/>
        <v>0</v>
      </c>
      <c r="L21" s="8"/>
      <c r="M21" s="24"/>
      <c r="N21" s="24"/>
      <c r="O21" s="9"/>
      <c r="P21" s="84">
        <f t="shared" si="1"/>
        <v>0</v>
      </c>
      <c r="Q21" s="8"/>
      <c r="R21" s="46"/>
      <c r="S21" s="46"/>
      <c r="T21" s="9"/>
      <c r="U21" s="38">
        <f t="shared" si="2"/>
        <v>0</v>
      </c>
      <c r="V21" s="81">
        <f t="shared" si="3"/>
        <v>0</v>
      </c>
      <c r="W21" s="45">
        <f>IF(V21=0,0,RANK(V21,$V$10:$V$43,0))</f>
        <v>0</v>
      </c>
    </row>
    <row r="22" spans="1:23" ht="18" customHeight="1" thickBot="1">
      <c r="A22" s="50">
        <f t="shared" si="0"/>
        <v>13</v>
      </c>
      <c r="B22" s="119" t="s">
        <v>167</v>
      </c>
      <c r="C22" s="119" t="s">
        <v>105</v>
      </c>
      <c r="D22" s="119"/>
      <c r="E22" s="120"/>
      <c r="F22" s="121">
        <v>480</v>
      </c>
      <c r="G22" s="18"/>
      <c r="H22" s="24"/>
      <c r="I22" s="24"/>
      <c r="J22" s="10"/>
      <c r="K22" s="11">
        <f t="shared" si="4"/>
        <v>0</v>
      </c>
      <c r="L22" s="34"/>
      <c r="M22" s="24"/>
      <c r="N22" s="24"/>
      <c r="O22" s="9"/>
      <c r="P22" s="84">
        <f t="shared" si="1"/>
        <v>0</v>
      </c>
      <c r="Q22" s="8"/>
      <c r="R22" s="46"/>
      <c r="S22" s="46"/>
      <c r="T22" s="9"/>
      <c r="U22" s="38">
        <f t="shared" si="2"/>
        <v>0</v>
      </c>
      <c r="V22" s="81">
        <f t="shared" si="3"/>
        <v>0</v>
      </c>
      <c r="W22" s="45">
        <f>IF(V22=0,0,RANK(V22,$V$10:$V$43,0))</f>
        <v>0</v>
      </c>
    </row>
    <row r="23" spans="1:23" ht="18" customHeight="1" thickBot="1">
      <c r="A23" s="50">
        <f t="shared" si="0"/>
        <v>14</v>
      </c>
      <c r="B23" s="119" t="s">
        <v>265</v>
      </c>
      <c r="C23" s="119" t="s">
        <v>266</v>
      </c>
      <c r="D23" s="119"/>
      <c r="E23" s="120"/>
      <c r="F23" s="121">
        <v>521</v>
      </c>
      <c r="G23" s="18"/>
      <c r="H23" s="24"/>
      <c r="I23" s="24"/>
      <c r="J23" s="10"/>
      <c r="K23" s="11">
        <f t="shared" si="4"/>
        <v>0</v>
      </c>
      <c r="L23" s="34"/>
      <c r="M23" s="24"/>
      <c r="N23" s="24"/>
      <c r="O23" s="9"/>
      <c r="P23" s="84">
        <f t="shared" si="1"/>
        <v>0</v>
      </c>
      <c r="Q23" s="8"/>
      <c r="R23" s="46"/>
      <c r="S23" s="46"/>
      <c r="T23" s="9"/>
      <c r="U23" s="38">
        <f t="shared" si="2"/>
        <v>0</v>
      </c>
      <c r="V23" s="81">
        <f t="shared" si="3"/>
        <v>0</v>
      </c>
      <c r="W23" s="45">
        <f>IF(V23=0,0,RANK(V23,$V$10:$V$43,0))</f>
        <v>0</v>
      </c>
    </row>
    <row r="24" spans="1:23" ht="18" customHeight="1" thickBot="1">
      <c r="A24" s="50">
        <f t="shared" si="0"/>
        <v>15</v>
      </c>
      <c r="B24" s="119" t="s">
        <v>163</v>
      </c>
      <c r="C24" s="119" t="s">
        <v>45</v>
      </c>
      <c r="D24" s="119"/>
      <c r="E24" s="120"/>
      <c r="F24" s="121">
        <v>568</v>
      </c>
      <c r="G24" s="18"/>
      <c r="H24" s="24"/>
      <c r="I24" s="24"/>
      <c r="J24" s="10"/>
      <c r="K24" s="11">
        <f t="shared" si="4"/>
        <v>0</v>
      </c>
      <c r="L24" s="8"/>
      <c r="M24" s="24"/>
      <c r="N24" s="24"/>
      <c r="O24" s="9"/>
      <c r="P24" s="84">
        <f t="shared" si="1"/>
        <v>0</v>
      </c>
      <c r="Q24" s="8"/>
      <c r="R24" s="46"/>
      <c r="S24" s="46"/>
      <c r="T24" s="9"/>
      <c r="U24" s="38">
        <f t="shared" si="2"/>
        <v>0</v>
      </c>
      <c r="V24" s="81">
        <f t="shared" si="3"/>
        <v>0</v>
      </c>
      <c r="W24" s="45">
        <f>IF(V24=0,0,RANK(V24,$V$10:$V$43,0))</f>
        <v>0</v>
      </c>
    </row>
    <row r="25" spans="1:23" ht="18" customHeight="1" thickBot="1">
      <c r="A25" s="50">
        <f t="shared" si="0"/>
        <v>16</v>
      </c>
      <c r="B25" s="119" t="s">
        <v>235</v>
      </c>
      <c r="C25" s="119" t="s">
        <v>110</v>
      </c>
      <c r="D25" s="119"/>
      <c r="E25" s="120"/>
      <c r="F25" s="121">
        <v>582</v>
      </c>
      <c r="G25" s="18"/>
      <c r="H25" s="24"/>
      <c r="I25" s="24"/>
      <c r="J25" s="10"/>
      <c r="K25" s="11">
        <f t="shared" si="4"/>
        <v>0</v>
      </c>
      <c r="L25" s="34"/>
      <c r="M25" s="24"/>
      <c r="N25" s="24"/>
      <c r="O25" s="9"/>
      <c r="P25" s="84">
        <f t="shared" si="1"/>
        <v>0</v>
      </c>
      <c r="Q25" s="8"/>
      <c r="R25" s="46"/>
      <c r="S25" s="46"/>
      <c r="T25" s="9"/>
      <c r="U25" s="38">
        <f t="shared" si="2"/>
        <v>0</v>
      </c>
      <c r="V25" s="81">
        <f t="shared" si="3"/>
        <v>0</v>
      </c>
      <c r="W25" s="45">
        <f>IF(V25=0,0,RANK(V25,$V$10:$V$43,0))</f>
        <v>0</v>
      </c>
    </row>
    <row r="26" spans="1:23" ht="18" customHeight="1" thickBot="1">
      <c r="A26" s="50">
        <f t="shared" si="0"/>
        <v>17</v>
      </c>
      <c r="B26" s="119" t="s">
        <v>245</v>
      </c>
      <c r="C26" s="119" t="s">
        <v>109</v>
      </c>
      <c r="D26" s="119"/>
      <c r="E26" s="120"/>
      <c r="F26" s="121">
        <v>701</v>
      </c>
      <c r="G26" s="18"/>
      <c r="H26" s="24"/>
      <c r="I26" s="24"/>
      <c r="J26" s="10"/>
      <c r="K26" s="11">
        <f t="shared" si="4"/>
        <v>0</v>
      </c>
      <c r="L26" s="34"/>
      <c r="M26" s="24"/>
      <c r="N26" s="24"/>
      <c r="O26" s="9"/>
      <c r="P26" s="84">
        <f t="shared" si="1"/>
        <v>0</v>
      </c>
      <c r="Q26" s="8"/>
      <c r="R26" s="46"/>
      <c r="S26" s="46"/>
      <c r="T26" s="9"/>
      <c r="U26" s="38">
        <f t="shared" si="2"/>
        <v>0</v>
      </c>
      <c r="V26" s="81">
        <f t="shared" si="3"/>
        <v>0</v>
      </c>
      <c r="W26" s="45">
        <f>IF(V26=0,0,RANK(V26,$V$10:$V$43,0))</f>
        <v>0</v>
      </c>
    </row>
    <row r="27" spans="1:25" ht="18" customHeight="1" thickBot="1">
      <c r="A27" s="50">
        <f t="shared" si="0"/>
        <v>18</v>
      </c>
      <c r="B27" s="135" t="s">
        <v>195</v>
      </c>
      <c r="C27" s="135" t="s">
        <v>109</v>
      </c>
      <c r="D27" s="46"/>
      <c r="E27" s="46"/>
      <c r="F27" s="38">
        <v>706</v>
      </c>
      <c r="G27" s="105"/>
      <c r="H27" s="24"/>
      <c r="I27" s="24"/>
      <c r="J27" s="10"/>
      <c r="K27" s="11">
        <f t="shared" si="4"/>
        <v>0</v>
      </c>
      <c r="L27" s="8"/>
      <c r="M27" s="24"/>
      <c r="N27" s="24"/>
      <c r="O27" s="9"/>
      <c r="P27" s="84">
        <f t="shared" si="1"/>
        <v>0</v>
      </c>
      <c r="Q27" s="8"/>
      <c r="R27" s="46"/>
      <c r="S27" s="46"/>
      <c r="T27" s="9"/>
      <c r="U27" s="38">
        <f t="shared" si="2"/>
        <v>0</v>
      </c>
      <c r="V27" s="81">
        <f t="shared" si="3"/>
        <v>0</v>
      </c>
      <c r="W27" s="45">
        <f>IF(V27=0,0,RANK(V27,$V$10:$V$43,0))</f>
        <v>0</v>
      </c>
      <c r="X27" s="19" t="str">
        <f aca="true" t="shared" si="5" ref="X27:X39">$B27</f>
        <v>Romina Muñoz</v>
      </c>
      <c r="Y27" s="19" t="str">
        <f aca="true" t="shared" si="6" ref="Y27:Y33">$C27</f>
        <v>Hualpen</v>
      </c>
    </row>
    <row r="28" spans="1:25" ht="18" customHeight="1" thickBot="1">
      <c r="A28" s="50">
        <f t="shared" si="0"/>
        <v>19</v>
      </c>
      <c r="B28" s="135" t="s">
        <v>194</v>
      </c>
      <c r="C28" s="135" t="s">
        <v>109</v>
      </c>
      <c r="D28" s="46"/>
      <c r="E28" s="46"/>
      <c r="F28" s="38">
        <v>707</v>
      </c>
      <c r="G28" s="105"/>
      <c r="H28" s="24"/>
      <c r="I28" s="24"/>
      <c r="J28" s="10"/>
      <c r="K28" s="11">
        <f t="shared" si="4"/>
        <v>0</v>
      </c>
      <c r="L28" s="34"/>
      <c r="M28" s="24"/>
      <c r="N28" s="24"/>
      <c r="O28" s="9"/>
      <c r="P28" s="84">
        <f t="shared" si="1"/>
        <v>0</v>
      </c>
      <c r="Q28" s="8"/>
      <c r="R28" s="46"/>
      <c r="S28" s="46"/>
      <c r="T28" s="9"/>
      <c r="U28" s="38">
        <f t="shared" si="2"/>
        <v>0</v>
      </c>
      <c r="V28" s="81">
        <f t="shared" si="3"/>
        <v>0</v>
      </c>
      <c r="W28" s="45">
        <f>IF(V28=0,0,RANK(V28,$V$10:$V$43,0))</f>
        <v>0</v>
      </c>
      <c r="X28" s="19" t="str">
        <f t="shared" si="5"/>
        <v>Martina Jofre</v>
      </c>
      <c r="Y28" s="19" t="str">
        <f t="shared" si="6"/>
        <v>Hualpen</v>
      </c>
    </row>
    <row r="29" spans="1:25" ht="18" customHeight="1" thickBot="1">
      <c r="A29" s="50">
        <f t="shared" si="0"/>
        <v>20</v>
      </c>
      <c r="B29" s="119" t="s">
        <v>166</v>
      </c>
      <c r="C29" s="119" t="s">
        <v>109</v>
      </c>
      <c r="D29" s="119"/>
      <c r="E29" s="120"/>
      <c r="F29" s="121">
        <v>711</v>
      </c>
      <c r="G29" s="18"/>
      <c r="H29" s="24"/>
      <c r="I29" s="24"/>
      <c r="J29" s="10"/>
      <c r="K29" s="11">
        <f t="shared" si="4"/>
        <v>0</v>
      </c>
      <c r="L29" s="34"/>
      <c r="M29" s="24"/>
      <c r="N29" s="24"/>
      <c r="O29" s="9"/>
      <c r="P29" s="84">
        <f t="shared" si="1"/>
        <v>0</v>
      </c>
      <c r="Q29" s="8"/>
      <c r="R29" s="46"/>
      <c r="S29" s="46"/>
      <c r="T29" s="9"/>
      <c r="U29" s="38">
        <f t="shared" si="2"/>
        <v>0</v>
      </c>
      <c r="V29" s="81">
        <f t="shared" si="3"/>
        <v>0</v>
      </c>
      <c r="W29" s="45">
        <f>IF(V29=0,0,RANK(V29,$V$10:$V$43,0))</f>
        <v>0</v>
      </c>
      <c r="X29" s="19" t="str">
        <f t="shared" si="5"/>
        <v>Natalia Escobar</v>
      </c>
      <c r="Y29" s="19" t="str">
        <f t="shared" si="6"/>
        <v>Hualpen</v>
      </c>
    </row>
    <row r="30" spans="1:25" ht="18" customHeight="1" thickBot="1">
      <c r="A30" s="50">
        <f t="shared" si="0"/>
        <v>21</v>
      </c>
      <c r="B30" s="119" t="s">
        <v>120</v>
      </c>
      <c r="C30" s="119" t="s">
        <v>69</v>
      </c>
      <c r="D30" s="119"/>
      <c r="E30" s="120"/>
      <c r="F30" s="121">
        <v>761</v>
      </c>
      <c r="G30" s="105"/>
      <c r="H30" s="24"/>
      <c r="I30" s="24"/>
      <c r="J30" s="10"/>
      <c r="K30" s="11">
        <f t="shared" si="4"/>
        <v>0</v>
      </c>
      <c r="L30" s="8"/>
      <c r="M30" s="24"/>
      <c r="N30" s="24"/>
      <c r="O30" s="9"/>
      <c r="P30" s="84">
        <f t="shared" si="1"/>
        <v>0</v>
      </c>
      <c r="Q30" s="8"/>
      <c r="R30" s="46"/>
      <c r="S30" s="46"/>
      <c r="T30" s="9"/>
      <c r="U30" s="38">
        <f t="shared" si="2"/>
        <v>0</v>
      </c>
      <c r="V30" s="81">
        <f t="shared" si="3"/>
        <v>0</v>
      </c>
      <c r="W30" s="45">
        <f>IF(V30=0,0,RANK(V30,$V$10:$V$43,0))</f>
        <v>0</v>
      </c>
      <c r="X30" s="19" t="str">
        <f t="shared" si="5"/>
        <v>Antonella Henriquez</v>
      </c>
      <c r="Y30" s="19" t="str">
        <f t="shared" si="6"/>
        <v>Crescente Errazuriz</v>
      </c>
    </row>
    <row r="31" spans="1:25" ht="18" customHeight="1" thickBot="1">
      <c r="A31" s="50">
        <f t="shared" si="0"/>
        <v>22</v>
      </c>
      <c r="B31" s="119" t="s">
        <v>234</v>
      </c>
      <c r="C31" s="119" t="s">
        <v>69</v>
      </c>
      <c r="D31" s="119"/>
      <c r="E31" s="120"/>
      <c r="F31" s="121">
        <v>772</v>
      </c>
      <c r="G31" s="105"/>
      <c r="H31" s="24"/>
      <c r="I31" s="24"/>
      <c r="J31" s="10"/>
      <c r="K31" s="11">
        <f t="shared" si="4"/>
        <v>0</v>
      </c>
      <c r="L31" s="8"/>
      <c r="M31" s="24"/>
      <c r="N31" s="24"/>
      <c r="O31" s="9"/>
      <c r="P31" s="84">
        <f t="shared" si="1"/>
        <v>0</v>
      </c>
      <c r="Q31" s="8"/>
      <c r="R31" s="46"/>
      <c r="S31" s="46"/>
      <c r="T31" s="9"/>
      <c r="U31" s="38">
        <f t="shared" si="2"/>
        <v>0</v>
      </c>
      <c r="V31" s="81">
        <f t="shared" si="3"/>
        <v>0</v>
      </c>
      <c r="W31" s="45">
        <f>IF(V31=0,0,RANK(V31,$V$10:$V$43,0))</f>
        <v>0</v>
      </c>
      <c r="X31" s="19" t="str">
        <f t="shared" si="5"/>
        <v>Catalina Porta</v>
      </c>
      <c r="Y31" s="19" t="str">
        <f t="shared" si="6"/>
        <v>Crescente Errazuriz</v>
      </c>
    </row>
    <row r="32" spans="1:25" ht="18" customHeight="1" thickBot="1">
      <c r="A32" s="50">
        <f t="shared" si="0"/>
        <v>23</v>
      </c>
      <c r="B32" s="119" t="s">
        <v>158</v>
      </c>
      <c r="C32" s="119" t="s">
        <v>69</v>
      </c>
      <c r="D32" s="119"/>
      <c r="E32" s="120"/>
      <c r="F32" s="121">
        <v>776</v>
      </c>
      <c r="G32" s="105"/>
      <c r="H32" s="24"/>
      <c r="I32" s="24"/>
      <c r="J32" s="10"/>
      <c r="K32" s="11">
        <f t="shared" si="4"/>
        <v>0</v>
      </c>
      <c r="L32" s="8"/>
      <c r="M32" s="24"/>
      <c r="N32" s="24"/>
      <c r="O32" s="9"/>
      <c r="P32" s="84">
        <f t="shared" si="1"/>
        <v>0</v>
      </c>
      <c r="Q32" s="8"/>
      <c r="R32" s="46"/>
      <c r="S32" s="46"/>
      <c r="T32" s="9"/>
      <c r="U32" s="38">
        <f t="shared" si="2"/>
        <v>0</v>
      </c>
      <c r="V32" s="81">
        <f t="shared" si="3"/>
        <v>0</v>
      </c>
      <c r="W32" s="45">
        <f>IF(V32=0,0,RANK(V32,$V$10:$V$43,0))</f>
        <v>0</v>
      </c>
      <c r="X32" s="19" t="str">
        <f t="shared" si="5"/>
        <v>Naomi Duarte</v>
      </c>
      <c r="Y32" s="19" t="str">
        <f t="shared" si="6"/>
        <v>Crescente Errazuriz</v>
      </c>
    </row>
    <row r="33" spans="1:25" ht="18" customHeight="1" thickBot="1">
      <c r="A33" s="50">
        <f t="shared" si="0"/>
        <v>24</v>
      </c>
      <c r="B33" s="122" t="s">
        <v>257</v>
      </c>
      <c r="C33" s="122" t="s">
        <v>258</v>
      </c>
      <c r="D33" s="46"/>
      <c r="E33" s="120"/>
      <c r="F33" s="38">
        <v>817</v>
      </c>
      <c r="G33" s="105"/>
      <c r="H33" s="24"/>
      <c r="I33" s="24"/>
      <c r="J33" s="10"/>
      <c r="K33" s="11">
        <f t="shared" si="4"/>
        <v>0</v>
      </c>
      <c r="L33" s="34"/>
      <c r="M33" s="24"/>
      <c r="N33" s="24"/>
      <c r="O33" s="9"/>
      <c r="P33" s="84">
        <f t="shared" si="1"/>
        <v>0</v>
      </c>
      <c r="Q33" s="8"/>
      <c r="R33" s="46"/>
      <c r="S33" s="46"/>
      <c r="T33" s="9"/>
      <c r="U33" s="38">
        <f t="shared" si="2"/>
        <v>0</v>
      </c>
      <c r="V33" s="81">
        <f t="shared" si="3"/>
        <v>0</v>
      </c>
      <c r="W33" s="45">
        <f>IF(V33=0,0,RANK(V33,$V$10:$V$43,0))</f>
        <v>0</v>
      </c>
      <c r="X33" s="19" t="str">
        <f t="shared" si="5"/>
        <v>Florencia Tudela</v>
      </c>
      <c r="Y33" s="19" t="str">
        <f t="shared" si="6"/>
        <v>Vitesse</v>
      </c>
    </row>
    <row r="34" spans="1:24" ht="18" customHeight="1" thickBot="1">
      <c r="A34" s="50">
        <f t="shared" si="0"/>
        <v>25</v>
      </c>
      <c r="B34" s="119" t="s">
        <v>160</v>
      </c>
      <c r="C34" s="119" t="s">
        <v>133</v>
      </c>
      <c r="D34" s="119"/>
      <c r="E34" s="120"/>
      <c r="F34" s="121">
        <v>822</v>
      </c>
      <c r="G34" s="105"/>
      <c r="H34" s="24"/>
      <c r="I34" s="24"/>
      <c r="J34" s="10"/>
      <c r="K34" s="11">
        <f t="shared" si="4"/>
        <v>0</v>
      </c>
      <c r="L34" s="34"/>
      <c r="M34" s="24"/>
      <c r="N34" s="24"/>
      <c r="O34" s="9"/>
      <c r="P34" s="84">
        <f t="shared" si="1"/>
        <v>0</v>
      </c>
      <c r="Q34" s="8"/>
      <c r="R34" s="46"/>
      <c r="S34" s="46"/>
      <c r="T34" s="9"/>
      <c r="U34" s="38">
        <f t="shared" si="2"/>
        <v>0</v>
      </c>
      <c r="V34" s="81">
        <f t="shared" si="3"/>
        <v>0</v>
      </c>
      <c r="W34" s="45">
        <f>IF(V34=0,0,RANK(V34,$V$10:$V$43,0))</f>
        <v>0</v>
      </c>
      <c r="X34" s="19" t="str">
        <f t="shared" si="5"/>
        <v>Daniela Navarrete</v>
      </c>
    </row>
    <row r="35" spans="1:25" ht="18" customHeight="1" thickBot="1">
      <c r="A35" s="50">
        <f t="shared" si="0"/>
        <v>26</v>
      </c>
      <c r="B35" s="119" t="s">
        <v>161</v>
      </c>
      <c r="C35" s="119" t="s">
        <v>133</v>
      </c>
      <c r="D35" s="119"/>
      <c r="E35" s="120"/>
      <c r="F35" s="121">
        <v>826</v>
      </c>
      <c r="G35" s="105"/>
      <c r="H35" s="24"/>
      <c r="I35" s="24"/>
      <c r="J35" s="10"/>
      <c r="K35" s="11">
        <f t="shared" si="4"/>
        <v>0</v>
      </c>
      <c r="L35" s="34"/>
      <c r="M35" s="24"/>
      <c r="N35" s="24"/>
      <c r="O35" s="9"/>
      <c r="P35" s="84">
        <f t="shared" si="1"/>
        <v>0</v>
      </c>
      <c r="Q35" s="8"/>
      <c r="R35" s="46"/>
      <c r="S35" s="46"/>
      <c r="T35" s="9"/>
      <c r="U35" s="38">
        <f t="shared" si="2"/>
        <v>0</v>
      </c>
      <c r="V35" s="81">
        <f t="shared" si="3"/>
        <v>0</v>
      </c>
      <c r="W35" s="45">
        <f>IF(V35=0,0,RANK(V35,$V$10:$V$43,0))</f>
        <v>0</v>
      </c>
      <c r="X35" s="19" t="str">
        <f t="shared" si="5"/>
        <v>Valentina Lizama</v>
      </c>
      <c r="Y35" s="19" t="str">
        <f>$C35</f>
        <v>RPA</v>
      </c>
    </row>
    <row r="36" spans="1:25" ht="18" customHeight="1" thickBot="1">
      <c r="A36" s="50">
        <f t="shared" si="0"/>
        <v>27</v>
      </c>
      <c r="B36" s="119" t="s">
        <v>165</v>
      </c>
      <c r="C36" s="119" t="s">
        <v>80</v>
      </c>
      <c r="D36" s="119"/>
      <c r="E36" s="120"/>
      <c r="F36" s="121">
        <v>939</v>
      </c>
      <c r="G36" s="105"/>
      <c r="H36" s="24"/>
      <c r="I36" s="24"/>
      <c r="J36" s="10"/>
      <c r="K36" s="11">
        <f t="shared" si="4"/>
        <v>0</v>
      </c>
      <c r="L36" s="34"/>
      <c r="M36" s="24"/>
      <c r="N36" s="24"/>
      <c r="O36" s="9"/>
      <c r="P36" s="84">
        <f t="shared" si="1"/>
        <v>0</v>
      </c>
      <c r="Q36" s="8"/>
      <c r="R36" s="46"/>
      <c r="S36" s="46"/>
      <c r="T36" s="9"/>
      <c r="U36" s="38">
        <f t="shared" si="2"/>
        <v>0</v>
      </c>
      <c r="V36" s="81">
        <f t="shared" si="3"/>
        <v>0</v>
      </c>
      <c r="W36" s="45">
        <f>IF(V36=0,0,RANK(V36,$V$10:$V$43,0))</f>
        <v>0</v>
      </c>
      <c r="X36" s="19" t="str">
        <f t="shared" si="5"/>
        <v>Lorena Valderrama</v>
      </c>
      <c r="Y36" s="19" t="str">
        <f>$C36</f>
        <v>Curico Maria Salinas</v>
      </c>
    </row>
    <row r="37" spans="1:25" ht="18" customHeight="1" thickBot="1">
      <c r="A37" s="50">
        <f t="shared" si="0"/>
        <v>28</v>
      </c>
      <c r="B37" s="122" t="s">
        <v>189</v>
      </c>
      <c r="C37" s="122" t="s">
        <v>108</v>
      </c>
      <c r="D37" s="46"/>
      <c r="E37" s="120"/>
      <c r="F37" s="38">
        <v>963</v>
      </c>
      <c r="G37" s="18"/>
      <c r="H37" s="24"/>
      <c r="I37" s="24"/>
      <c r="J37" s="10"/>
      <c r="K37" s="11">
        <f t="shared" si="4"/>
        <v>0</v>
      </c>
      <c r="L37" s="8"/>
      <c r="M37" s="24"/>
      <c r="N37" s="24"/>
      <c r="O37" s="9"/>
      <c r="P37" s="84">
        <f t="shared" si="1"/>
        <v>0</v>
      </c>
      <c r="Q37" s="8"/>
      <c r="R37" s="46"/>
      <c r="S37" s="46"/>
      <c r="T37" s="9"/>
      <c r="U37" s="38">
        <f t="shared" si="2"/>
        <v>0</v>
      </c>
      <c r="V37" s="81">
        <f t="shared" si="3"/>
        <v>0</v>
      </c>
      <c r="W37" s="45">
        <f>IF(V37=0,0,RANK(V37,$V$10:$V$43,0))</f>
        <v>0</v>
      </c>
      <c r="X37" s="19" t="str">
        <f t="shared" si="5"/>
        <v>Martina Ramos</v>
      </c>
      <c r="Y37" s="19" t="str">
        <f>$C37</f>
        <v>Puente Alto</v>
      </c>
    </row>
    <row r="38" spans="1:25" ht="18" customHeight="1" thickBot="1">
      <c r="A38" s="50">
        <f t="shared" si="0"/>
        <v>29</v>
      </c>
      <c r="B38" s="122" t="s">
        <v>190</v>
      </c>
      <c r="C38" s="122" t="s">
        <v>108</v>
      </c>
      <c r="D38" s="46"/>
      <c r="E38" s="46"/>
      <c r="F38" s="38">
        <v>964</v>
      </c>
      <c r="G38" s="18"/>
      <c r="H38" s="24"/>
      <c r="I38" s="24"/>
      <c r="J38" s="10"/>
      <c r="K38" s="11">
        <f t="shared" si="4"/>
        <v>0</v>
      </c>
      <c r="L38" s="34"/>
      <c r="M38" s="24"/>
      <c r="N38" s="24"/>
      <c r="O38" s="10"/>
      <c r="P38" s="84">
        <f t="shared" si="1"/>
        <v>0</v>
      </c>
      <c r="Q38" s="8"/>
      <c r="R38" s="46"/>
      <c r="S38" s="46"/>
      <c r="T38" s="9"/>
      <c r="U38" s="38">
        <f t="shared" si="2"/>
        <v>0</v>
      </c>
      <c r="V38" s="81">
        <f t="shared" si="3"/>
        <v>0</v>
      </c>
      <c r="W38" s="45">
        <f>IF(V38=0,0,RANK(V38,$V$10:$V$43,0))</f>
        <v>0</v>
      </c>
      <c r="X38" s="19" t="str">
        <f t="shared" si="5"/>
        <v>Agustina Gonzalez</v>
      </c>
      <c r="Y38" s="19" t="str">
        <f>$C38</f>
        <v>Puente Alto</v>
      </c>
    </row>
    <row r="39" spans="1:25" ht="18" customHeight="1" thickBot="1">
      <c r="A39" s="50">
        <f t="shared" si="0"/>
        <v>30</v>
      </c>
      <c r="B39" s="122" t="s">
        <v>143</v>
      </c>
      <c r="C39" s="122" t="s">
        <v>108</v>
      </c>
      <c r="D39" s="46"/>
      <c r="E39" s="46"/>
      <c r="F39" s="38">
        <v>965</v>
      </c>
      <c r="G39" s="105"/>
      <c r="H39" s="24"/>
      <c r="I39" s="24"/>
      <c r="J39" s="10"/>
      <c r="K39" s="11">
        <f t="shared" si="4"/>
        <v>0</v>
      </c>
      <c r="L39" s="8"/>
      <c r="M39" s="24"/>
      <c r="N39" s="24"/>
      <c r="O39" s="10"/>
      <c r="P39" s="84">
        <f t="shared" si="1"/>
        <v>0</v>
      </c>
      <c r="Q39" s="8"/>
      <c r="R39" s="46"/>
      <c r="S39" s="46"/>
      <c r="T39" s="9"/>
      <c r="U39" s="38">
        <f t="shared" si="2"/>
        <v>0</v>
      </c>
      <c r="V39" s="81">
        <f t="shared" si="3"/>
        <v>0</v>
      </c>
      <c r="W39" s="45">
        <f>IF(V39=0,0,RANK(V39,$V$10:$V$43,0))</f>
        <v>0</v>
      </c>
      <c r="X39" s="19" t="str">
        <f t="shared" si="5"/>
        <v>Maria Celeste Saez</v>
      </c>
      <c r="Y39" s="19" t="str">
        <f>$C39</f>
        <v>Puente Alto</v>
      </c>
    </row>
    <row r="40" spans="1:23" ht="18" customHeight="1" thickBot="1">
      <c r="A40" s="50">
        <f t="shared" si="0"/>
        <v>31</v>
      </c>
      <c r="B40" s="119" t="s">
        <v>142</v>
      </c>
      <c r="C40" s="119" t="s">
        <v>108</v>
      </c>
      <c r="D40" s="119"/>
      <c r="E40" s="120"/>
      <c r="F40" s="121">
        <v>966</v>
      </c>
      <c r="G40" s="105"/>
      <c r="H40" s="24"/>
      <c r="I40" s="24"/>
      <c r="J40" s="10"/>
      <c r="K40" s="11">
        <f t="shared" si="4"/>
        <v>0</v>
      </c>
      <c r="L40" s="8"/>
      <c r="M40" s="24"/>
      <c r="N40" s="24"/>
      <c r="O40" s="10"/>
      <c r="P40" s="84">
        <f t="shared" si="1"/>
        <v>0</v>
      </c>
      <c r="Q40" s="8"/>
      <c r="R40" s="46"/>
      <c r="S40" s="46"/>
      <c r="T40" s="10"/>
      <c r="U40" s="38">
        <f t="shared" si="2"/>
        <v>0</v>
      </c>
      <c r="V40" s="81">
        <f t="shared" si="3"/>
        <v>0</v>
      </c>
      <c r="W40" s="45">
        <f>IF(V40=0,0,RANK(V40,$V$10:$V$43,0))</f>
        <v>0</v>
      </c>
    </row>
    <row r="41" spans="1:23" ht="18" customHeight="1" thickBot="1">
      <c r="A41" s="50">
        <f t="shared" si="0"/>
        <v>32</v>
      </c>
      <c r="B41" s="119" t="s">
        <v>311</v>
      </c>
      <c r="C41" s="119" t="s">
        <v>108</v>
      </c>
      <c r="D41" s="119"/>
      <c r="E41" s="120"/>
      <c r="F41" s="121">
        <v>970</v>
      </c>
      <c r="G41" s="18"/>
      <c r="H41" s="24"/>
      <c r="I41" s="24"/>
      <c r="J41" s="10"/>
      <c r="K41" s="11">
        <f>IF(G41=0,0,$F$7+1-G41)</f>
        <v>0</v>
      </c>
      <c r="L41" s="8"/>
      <c r="M41" s="24"/>
      <c r="N41" s="24"/>
      <c r="O41" s="10"/>
      <c r="P41" s="84">
        <f t="shared" si="1"/>
        <v>0</v>
      </c>
      <c r="Q41" s="8"/>
      <c r="R41" s="46"/>
      <c r="S41" s="46"/>
      <c r="T41" s="10"/>
      <c r="U41" s="38">
        <f t="shared" si="2"/>
        <v>0</v>
      </c>
      <c r="V41" s="81">
        <f t="shared" si="3"/>
        <v>0</v>
      </c>
      <c r="W41" s="45">
        <f>IF(V41=0,0,RANK(V41,$V$10:$V$43,0))</f>
        <v>0</v>
      </c>
    </row>
    <row r="42" spans="1:23" ht="18" customHeight="1" thickBot="1">
      <c r="A42" s="50">
        <f t="shared" si="0"/>
        <v>33</v>
      </c>
      <c r="B42" s="122" t="s">
        <v>141</v>
      </c>
      <c r="C42" s="122" t="s">
        <v>108</v>
      </c>
      <c r="D42" s="46"/>
      <c r="E42" s="120"/>
      <c r="F42" s="38">
        <v>978</v>
      </c>
      <c r="G42" s="18"/>
      <c r="H42" s="24"/>
      <c r="I42" s="24"/>
      <c r="J42" s="10"/>
      <c r="K42" s="11">
        <f>IF(G42=0,0,$F$7+1-G42)</f>
        <v>0</v>
      </c>
      <c r="L42" s="8"/>
      <c r="M42" s="24"/>
      <c r="N42" s="24"/>
      <c r="O42" s="10"/>
      <c r="P42" s="84">
        <f t="shared" si="1"/>
        <v>0</v>
      </c>
      <c r="Q42" s="8"/>
      <c r="R42" s="46"/>
      <c r="S42" s="46"/>
      <c r="T42" s="10"/>
      <c r="U42" s="38"/>
      <c r="V42" s="81">
        <f>K42+P42+U42</f>
        <v>0</v>
      </c>
      <c r="W42" s="45">
        <f>IF(V42=0,0,RANK(V42,$V$10:$V$43,0))</f>
        <v>0</v>
      </c>
    </row>
    <row r="43" spans="1:25" ht="21.75" customHeight="1" thickBot="1">
      <c r="A43" s="47"/>
      <c r="B43" s="52"/>
      <c r="C43" s="52"/>
      <c r="D43" s="52"/>
      <c r="E43" s="70"/>
      <c r="F43" s="53"/>
      <c r="G43" s="18"/>
      <c r="H43" s="24"/>
      <c r="I43" s="24"/>
      <c r="J43" s="10"/>
      <c r="K43" s="11">
        <f>IF(G43=0,0,$F$7+1-G43)</f>
        <v>0</v>
      </c>
      <c r="L43" s="8"/>
      <c r="M43" s="24"/>
      <c r="N43" s="24"/>
      <c r="O43" s="10"/>
      <c r="P43" s="84">
        <f t="shared" si="1"/>
        <v>0</v>
      </c>
      <c r="Q43" s="28"/>
      <c r="R43" s="80"/>
      <c r="S43" s="80"/>
      <c r="T43" s="153"/>
      <c r="U43" s="85">
        <f>IF(Q43=0,0,$F$7+1-Q43)</f>
        <v>0</v>
      </c>
      <c r="V43" s="81">
        <f>K43+P43+U43</f>
        <v>0</v>
      </c>
      <c r="W43" s="45">
        <f>IF(V43=0,0,RANK(V43,$V$10:$V$43,0))</f>
        <v>0</v>
      </c>
      <c r="X43" s="19">
        <f>$B43</f>
        <v>0</v>
      </c>
      <c r="Y43" s="19">
        <f>$C43</f>
        <v>0</v>
      </c>
    </row>
    <row r="44" spans="7:23" ht="12.75">
      <c r="G44" s="26"/>
      <c r="J44" s="24"/>
      <c r="K44" s="73"/>
      <c r="L44" s="83"/>
      <c r="O44" s="24"/>
      <c r="P44" s="24"/>
      <c r="Q44" s="26"/>
      <c r="T44" s="24"/>
      <c r="U44" s="73"/>
      <c r="V44" s="24"/>
      <c r="W44" s="24"/>
    </row>
    <row r="45" spans="2:23" ht="12.75">
      <c r="B45" s="19" t="s">
        <v>5</v>
      </c>
      <c r="G45" s="23"/>
      <c r="J45" s="24"/>
      <c r="K45" s="73"/>
      <c r="L45" s="24"/>
      <c r="O45" s="24"/>
      <c r="P45" s="24"/>
      <c r="Q45" s="40"/>
      <c r="R45" s="41"/>
      <c r="S45" s="41"/>
      <c r="T45" s="42"/>
      <c r="U45" s="73"/>
      <c r="V45" s="24"/>
      <c r="W45" s="24"/>
    </row>
    <row r="46" spans="7:23" ht="12.75">
      <c r="G46" s="23"/>
      <c r="J46" s="24"/>
      <c r="K46" s="73"/>
      <c r="L46" s="24"/>
      <c r="O46" s="24"/>
      <c r="P46" s="24"/>
      <c r="Q46" s="26"/>
      <c r="T46" s="24"/>
      <c r="U46" s="73"/>
      <c r="V46" s="24"/>
      <c r="W46" s="24"/>
    </row>
    <row r="47" spans="2:23" ht="13.5" thickBot="1">
      <c r="B47" s="19" t="s">
        <v>6</v>
      </c>
      <c r="G47" s="74"/>
      <c r="J47" s="29"/>
      <c r="K47" s="75"/>
      <c r="L47" s="29"/>
      <c r="O47" s="29"/>
      <c r="P47" s="29"/>
      <c r="Q47" s="74"/>
      <c r="T47" s="29"/>
      <c r="U47" s="75"/>
      <c r="V47" s="24"/>
      <c r="W47" s="24"/>
    </row>
    <row r="48" spans="22:23" ht="12.75">
      <c r="V48" s="24"/>
      <c r="W48" s="24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showZeros="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3.57421875" style="19" hidden="1" customWidth="1"/>
    <col min="6" max="7" width="9.140625" style="19" customWidth="1"/>
    <col min="8" max="9" width="0" style="19" hidden="1" customWidth="1"/>
    <col min="10" max="12" width="9.140625" style="19" customWidth="1"/>
    <col min="13" max="14" width="0" style="19" hidden="1" customWidth="1"/>
    <col min="15" max="17" width="9.140625" style="19" customWidth="1"/>
    <col min="18" max="19" width="0" style="19" hidden="1" customWidth="1"/>
    <col min="20" max="23" width="9.140625" style="19" customWidth="1"/>
    <col min="24" max="25" width="0" style="19" hidden="1" customWidth="1"/>
    <col min="26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13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3">
        <v>9</v>
      </c>
      <c r="G7" s="61" t="s">
        <v>11</v>
      </c>
      <c r="H7" s="22"/>
      <c r="I7" s="22"/>
      <c r="J7" s="194"/>
      <c r="K7" s="195"/>
      <c r="L7" s="61" t="s">
        <v>11</v>
      </c>
      <c r="M7" s="22"/>
      <c r="N7" s="22"/>
      <c r="O7" s="186"/>
      <c r="P7" s="187"/>
      <c r="Q7" s="61" t="s">
        <v>11</v>
      </c>
      <c r="T7" s="186"/>
      <c r="U7" s="187"/>
    </row>
    <row r="8" spans="7:23" ht="29.25" customHeight="1" thickBot="1">
      <c r="G8" s="191"/>
      <c r="H8" s="192"/>
      <c r="I8" s="192"/>
      <c r="J8" s="192"/>
      <c r="K8" s="193"/>
      <c r="L8" s="192"/>
      <c r="M8" s="192"/>
      <c r="N8" s="192"/>
      <c r="O8" s="192"/>
      <c r="P8" s="193"/>
      <c r="Q8" s="192"/>
      <c r="R8" s="192"/>
      <c r="S8" s="192"/>
      <c r="T8" s="192"/>
      <c r="U8" s="193"/>
      <c r="V8" s="24"/>
      <c r="W8" s="24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6" t="s">
        <v>1</v>
      </c>
      <c r="G9" s="76" t="s">
        <v>2</v>
      </c>
      <c r="H9" s="63"/>
      <c r="I9" s="63"/>
      <c r="J9" s="77" t="s">
        <v>3</v>
      </c>
      <c r="K9" s="79" t="s">
        <v>4</v>
      </c>
      <c r="L9" s="76" t="s">
        <v>2</v>
      </c>
      <c r="M9" s="63"/>
      <c r="N9" s="63"/>
      <c r="O9" s="77" t="s">
        <v>3</v>
      </c>
      <c r="P9" s="79" t="s">
        <v>4</v>
      </c>
      <c r="Q9" s="76" t="s">
        <v>2</v>
      </c>
      <c r="T9" s="77" t="s">
        <v>3</v>
      </c>
      <c r="U9" s="79" t="s">
        <v>4</v>
      </c>
      <c r="V9" s="64" t="s">
        <v>7</v>
      </c>
      <c r="W9" s="67" t="s">
        <v>2</v>
      </c>
      <c r="AA9" s="19"/>
    </row>
    <row r="10" spans="1:25" ht="20.25" customHeight="1">
      <c r="A10" s="50">
        <f>IF(B10&gt;0,A9+1,"")</f>
        <v>1</v>
      </c>
      <c r="B10" s="93" t="s">
        <v>149</v>
      </c>
      <c r="C10" s="93" t="s">
        <v>20</v>
      </c>
      <c r="D10" s="93"/>
      <c r="E10" s="94"/>
      <c r="F10" s="95">
        <v>47</v>
      </c>
      <c r="G10" s="18"/>
      <c r="H10" s="46"/>
      <c r="I10" s="46"/>
      <c r="J10" s="33"/>
      <c r="K10" s="38">
        <f aca="true" t="shared" si="0" ref="K10:K19">IF(G10=0,0,$F$7+1-G10)</f>
        <v>0</v>
      </c>
      <c r="L10" s="8"/>
      <c r="M10" s="22"/>
      <c r="N10" s="22"/>
      <c r="O10" s="16"/>
      <c r="P10" s="49">
        <f aca="true" t="shared" si="1" ref="P10:P15">IF(L10=0,0,$F$7+1-L10)</f>
        <v>0</v>
      </c>
      <c r="Q10" s="15"/>
      <c r="R10" s="48"/>
      <c r="S10" s="48"/>
      <c r="T10" s="16"/>
      <c r="U10" s="45">
        <f aca="true" t="shared" si="2" ref="U10:U18">IF(Q10=0,0,$F$7+1-Q10)</f>
        <v>0</v>
      </c>
      <c r="V10" s="107">
        <f>K10+P10+U10</f>
        <v>0</v>
      </c>
      <c r="W10" s="32">
        <f>IF(V10=0,0,RANK(V10,$V$10:$V$20,0))</f>
        <v>0</v>
      </c>
      <c r="X10" s="19" t="str">
        <f aca="true" t="shared" si="3" ref="X10:X15">$B10</f>
        <v>Franco Ibarra</v>
      </c>
      <c r="Y10" s="19" t="str">
        <f aca="true" t="shared" si="4" ref="Y10:Y15">$C10</f>
        <v>Universitario</v>
      </c>
    </row>
    <row r="11" spans="1:25" ht="20.25" customHeight="1">
      <c r="A11" s="51">
        <f>IF(B11&gt;0,A10+1,"")</f>
        <v>2</v>
      </c>
      <c r="B11" s="119" t="s">
        <v>106</v>
      </c>
      <c r="C11" s="119" t="s">
        <v>74</v>
      </c>
      <c r="D11" s="119"/>
      <c r="E11" s="120"/>
      <c r="F11" s="121">
        <v>115</v>
      </c>
      <c r="G11" s="18"/>
      <c r="H11" s="46"/>
      <c r="I11" s="46"/>
      <c r="J11" s="33"/>
      <c r="K11" s="38">
        <f t="shared" si="0"/>
        <v>0</v>
      </c>
      <c r="L11" s="8"/>
      <c r="M11" s="24"/>
      <c r="N11" s="24"/>
      <c r="O11" s="10"/>
      <c r="P11" s="84">
        <f t="shared" si="1"/>
        <v>0</v>
      </c>
      <c r="Q11" s="8"/>
      <c r="R11" s="46"/>
      <c r="S11" s="46"/>
      <c r="T11" s="10"/>
      <c r="U11" s="38">
        <f t="shared" si="2"/>
        <v>0</v>
      </c>
      <c r="V11" s="107">
        <f>K11+P11+U11</f>
        <v>0</v>
      </c>
      <c r="W11" s="32">
        <f>IF(V11=0,0,RANK(V11,$V$10:$V$20,0))</f>
        <v>0</v>
      </c>
      <c r="X11" s="19" t="str">
        <f t="shared" si="3"/>
        <v>Benjamin Muñoz</v>
      </c>
      <c r="Y11" s="19" t="str">
        <f t="shared" si="4"/>
        <v>Renegados</v>
      </c>
    </row>
    <row r="12" spans="1:25" ht="20.25" customHeight="1">
      <c r="A12" s="51">
        <f aca="true" t="shared" si="5" ref="A12:A21">IF(B12&gt;0,A11+1,"")</f>
        <v>3</v>
      </c>
      <c r="B12" s="119" t="s">
        <v>281</v>
      </c>
      <c r="C12" s="119" t="s">
        <v>172</v>
      </c>
      <c r="D12" s="119"/>
      <c r="E12" s="120"/>
      <c r="F12" s="121">
        <v>174</v>
      </c>
      <c r="G12" s="18"/>
      <c r="H12" s="46"/>
      <c r="I12" s="46"/>
      <c r="J12" s="33"/>
      <c r="K12" s="38">
        <f t="shared" si="0"/>
        <v>0</v>
      </c>
      <c r="L12" s="8"/>
      <c r="M12" s="24"/>
      <c r="N12" s="24"/>
      <c r="O12" s="9"/>
      <c r="P12" s="84">
        <f t="shared" si="1"/>
        <v>0</v>
      </c>
      <c r="Q12" s="8"/>
      <c r="R12" s="46"/>
      <c r="S12" s="46"/>
      <c r="T12" s="10"/>
      <c r="U12" s="38">
        <f t="shared" si="2"/>
        <v>0</v>
      </c>
      <c r="V12" s="107">
        <f>K12+P12+U12</f>
        <v>0</v>
      </c>
      <c r="W12" s="32">
        <f>IF(V12=0,0,RANK(V12,$V$10:$V$20,0))</f>
        <v>0</v>
      </c>
      <c r="X12" s="19" t="str">
        <f t="shared" si="3"/>
        <v>Martin Orellana</v>
      </c>
      <c r="Y12" s="19" t="str">
        <f t="shared" si="4"/>
        <v>Team Diaz</v>
      </c>
    </row>
    <row r="13" spans="1:25" ht="20.25" customHeight="1">
      <c r="A13" s="51">
        <f t="shared" si="5"/>
        <v>4</v>
      </c>
      <c r="B13" s="119" t="s">
        <v>150</v>
      </c>
      <c r="C13" s="119" t="s">
        <v>22</v>
      </c>
      <c r="D13" s="119"/>
      <c r="E13" s="120"/>
      <c r="F13" s="121">
        <v>205</v>
      </c>
      <c r="G13" s="18"/>
      <c r="H13" s="46"/>
      <c r="I13" s="46"/>
      <c r="J13" s="33"/>
      <c r="K13" s="38">
        <f t="shared" si="0"/>
        <v>0</v>
      </c>
      <c r="L13" s="8"/>
      <c r="M13" s="24"/>
      <c r="N13" s="24"/>
      <c r="O13" s="9"/>
      <c r="P13" s="84">
        <f t="shared" si="1"/>
        <v>0</v>
      </c>
      <c r="Q13" s="8"/>
      <c r="R13" s="46"/>
      <c r="S13" s="46"/>
      <c r="T13" s="9"/>
      <c r="U13" s="38">
        <f t="shared" si="2"/>
        <v>0</v>
      </c>
      <c r="V13" s="107">
        <f aca="true" t="shared" si="6" ref="V13:V19">K13+P13+U13</f>
        <v>0</v>
      </c>
      <c r="W13" s="32">
        <f aca="true" t="shared" si="7" ref="W13:W19">IF(V13=0,0,RANK(V13,$V$10:$V$20,0))</f>
        <v>0</v>
      </c>
      <c r="X13" s="19" t="str">
        <f t="shared" si="3"/>
        <v>Giorgio Celedon</v>
      </c>
      <c r="Y13" s="19" t="str">
        <f t="shared" si="4"/>
        <v>Leones Rojos</v>
      </c>
    </row>
    <row r="14" spans="1:25" ht="20.25" customHeight="1">
      <c r="A14" s="51">
        <f t="shared" si="5"/>
        <v>5</v>
      </c>
      <c r="B14" s="119" t="s">
        <v>122</v>
      </c>
      <c r="C14" s="119" t="s">
        <v>22</v>
      </c>
      <c r="D14" s="119" t="s">
        <v>31</v>
      </c>
      <c r="E14" s="120" t="s">
        <v>38</v>
      </c>
      <c r="F14" s="121">
        <v>213</v>
      </c>
      <c r="G14" s="18"/>
      <c r="H14" s="46"/>
      <c r="I14" s="46"/>
      <c r="J14" s="33"/>
      <c r="K14" s="38">
        <f t="shared" si="0"/>
        <v>0</v>
      </c>
      <c r="L14" s="8"/>
      <c r="M14" s="24"/>
      <c r="N14" s="24"/>
      <c r="O14" s="9"/>
      <c r="P14" s="84">
        <f t="shared" si="1"/>
        <v>0</v>
      </c>
      <c r="Q14" s="8"/>
      <c r="R14" s="46"/>
      <c r="S14" s="46"/>
      <c r="T14" s="9"/>
      <c r="U14" s="38">
        <f t="shared" si="2"/>
        <v>0</v>
      </c>
      <c r="V14" s="107">
        <f t="shared" si="6"/>
        <v>0</v>
      </c>
      <c r="W14" s="32">
        <f t="shared" si="7"/>
        <v>0</v>
      </c>
      <c r="X14" s="19" t="str">
        <f t="shared" si="3"/>
        <v>Joaquin Arrouch</v>
      </c>
      <c r="Y14" s="19" t="str">
        <f t="shared" si="4"/>
        <v>Leones Rojos</v>
      </c>
    </row>
    <row r="15" spans="1:25" ht="18" customHeight="1">
      <c r="A15" s="51">
        <f t="shared" si="5"/>
        <v>6</v>
      </c>
      <c r="B15" s="119" t="s">
        <v>154</v>
      </c>
      <c r="C15" s="119" t="s">
        <v>23</v>
      </c>
      <c r="D15" s="119"/>
      <c r="E15" s="120"/>
      <c r="F15" s="121">
        <v>245</v>
      </c>
      <c r="G15" s="18"/>
      <c r="H15" s="46"/>
      <c r="I15" s="46"/>
      <c r="J15" s="33"/>
      <c r="K15" s="38">
        <f t="shared" si="0"/>
        <v>0</v>
      </c>
      <c r="L15" s="8"/>
      <c r="M15" s="24"/>
      <c r="N15" s="24"/>
      <c r="O15" s="9"/>
      <c r="P15" s="84">
        <f t="shared" si="1"/>
        <v>0</v>
      </c>
      <c r="Q15" s="8"/>
      <c r="R15" s="46"/>
      <c r="S15" s="46"/>
      <c r="T15" s="9"/>
      <c r="U15" s="38">
        <f t="shared" si="2"/>
        <v>0</v>
      </c>
      <c r="V15" s="107">
        <f t="shared" si="6"/>
        <v>0</v>
      </c>
      <c r="W15" s="32">
        <f t="shared" si="7"/>
        <v>0</v>
      </c>
      <c r="X15" s="19" t="str">
        <f t="shared" si="3"/>
        <v>Lucas Caneleo</v>
      </c>
      <c r="Y15" s="19" t="str">
        <f t="shared" si="4"/>
        <v>Colo Colo</v>
      </c>
    </row>
    <row r="16" spans="1:23" ht="20.25" customHeight="1">
      <c r="A16" s="51">
        <f t="shared" si="5"/>
        <v>7</v>
      </c>
      <c r="B16" s="119" t="s">
        <v>216</v>
      </c>
      <c r="C16" s="119" t="s">
        <v>82</v>
      </c>
      <c r="D16" s="119"/>
      <c r="E16" s="120"/>
      <c r="F16" s="121">
        <v>260</v>
      </c>
      <c r="G16" s="25"/>
      <c r="H16" s="87"/>
      <c r="I16" s="87"/>
      <c r="J16" s="109"/>
      <c r="K16" s="38">
        <f t="shared" si="0"/>
        <v>0</v>
      </c>
      <c r="L16" s="8"/>
      <c r="M16" s="24"/>
      <c r="N16" s="24"/>
      <c r="O16" s="9"/>
      <c r="P16" s="84">
        <f>IF(L16=0,0,$F$7+1-L16)</f>
        <v>0</v>
      </c>
      <c r="Q16" s="20"/>
      <c r="R16" s="87"/>
      <c r="S16" s="87"/>
      <c r="T16" s="21"/>
      <c r="U16" s="38">
        <f t="shared" si="2"/>
        <v>0</v>
      </c>
      <c r="V16" s="107">
        <f t="shared" si="6"/>
        <v>0</v>
      </c>
      <c r="W16" s="32">
        <f t="shared" si="7"/>
        <v>0</v>
      </c>
    </row>
    <row r="17" spans="1:23" ht="20.25" customHeight="1">
      <c r="A17" s="51">
        <f t="shared" si="5"/>
        <v>8</v>
      </c>
      <c r="B17" s="119" t="s">
        <v>155</v>
      </c>
      <c r="C17" s="119" t="s">
        <v>156</v>
      </c>
      <c r="D17" s="119"/>
      <c r="E17" s="120"/>
      <c r="F17" s="121">
        <v>264</v>
      </c>
      <c r="G17" s="25"/>
      <c r="H17" s="87"/>
      <c r="I17" s="87"/>
      <c r="J17" s="109"/>
      <c r="K17" s="38">
        <f t="shared" si="0"/>
        <v>0</v>
      </c>
      <c r="L17" s="8"/>
      <c r="M17" s="24"/>
      <c r="N17" s="24"/>
      <c r="O17" s="10"/>
      <c r="P17" s="84">
        <f>IF(L17=0,0,$F$7+1-L17)</f>
        <v>0</v>
      </c>
      <c r="Q17" s="20"/>
      <c r="R17" s="87"/>
      <c r="S17" s="87"/>
      <c r="T17" s="27"/>
      <c r="U17" s="38">
        <f t="shared" si="2"/>
        <v>0</v>
      </c>
      <c r="V17" s="107">
        <f t="shared" si="6"/>
        <v>0</v>
      </c>
      <c r="W17" s="32">
        <f t="shared" si="7"/>
        <v>0</v>
      </c>
    </row>
    <row r="18" spans="1:23" ht="20.25" customHeight="1">
      <c r="A18" s="51">
        <f t="shared" si="5"/>
        <v>9</v>
      </c>
      <c r="B18" s="119" t="s">
        <v>218</v>
      </c>
      <c r="C18" s="119" t="s">
        <v>156</v>
      </c>
      <c r="D18" s="119"/>
      <c r="E18" s="120"/>
      <c r="F18" s="121">
        <v>268</v>
      </c>
      <c r="G18" s="25"/>
      <c r="H18" s="87"/>
      <c r="I18" s="87"/>
      <c r="J18" s="109"/>
      <c r="K18" s="38">
        <f t="shared" si="0"/>
        <v>0</v>
      </c>
      <c r="L18" s="8"/>
      <c r="M18" s="24"/>
      <c r="N18" s="24"/>
      <c r="O18" s="9"/>
      <c r="P18" s="84">
        <f>IF(L18=0,0,$F$7+1-L18)</f>
        <v>0</v>
      </c>
      <c r="Q18" s="20"/>
      <c r="R18" s="87"/>
      <c r="S18" s="87"/>
      <c r="T18" s="21"/>
      <c r="U18" s="38">
        <f t="shared" si="2"/>
        <v>0</v>
      </c>
      <c r="V18" s="107">
        <f t="shared" si="6"/>
        <v>0</v>
      </c>
      <c r="W18" s="32">
        <f t="shared" si="7"/>
        <v>0</v>
      </c>
    </row>
    <row r="19" spans="1:23" ht="20.25" customHeight="1">
      <c r="A19" s="51">
        <f t="shared" si="5"/>
        <v>10</v>
      </c>
      <c r="B19" s="122" t="s">
        <v>263</v>
      </c>
      <c r="C19" s="122" t="s">
        <v>30</v>
      </c>
      <c r="D19" s="46"/>
      <c r="E19" s="46"/>
      <c r="F19" s="38">
        <v>337</v>
      </c>
      <c r="G19" s="25"/>
      <c r="H19" s="87"/>
      <c r="I19" s="87"/>
      <c r="J19" s="109"/>
      <c r="K19" s="89">
        <f t="shared" si="0"/>
        <v>0</v>
      </c>
      <c r="L19" s="8"/>
      <c r="M19" s="24"/>
      <c r="N19" s="24"/>
      <c r="O19" s="9"/>
      <c r="P19" s="84">
        <f>IF(L19=0,0,$F$7+1-L19)</f>
        <v>0</v>
      </c>
      <c r="Q19" s="20"/>
      <c r="R19" s="87"/>
      <c r="S19" s="87"/>
      <c r="T19" s="21"/>
      <c r="U19" s="89"/>
      <c r="V19" s="107">
        <f t="shared" si="6"/>
        <v>0</v>
      </c>
      <c r="W19" s="32">
        <f t="shared" si="7"/>
        <v>0</v>
      </c>
    </row>
    <row r="20" spans="1:25" ht="20.25" customHeight="1" thickBot="1">
      <c r="A20" s="51">
        <f t="shared" si="5"/>
        <v>11</v>
      </c>
      <c r="B20" s="136" t="s">
        <v>271</v>
      </c>
      <c r="C20" s="136" t="s">
        <v>56</v>
      </c>
      <c r="D20" s="80"/>
      <c r="E20" s="80"/>
      <c r="F20" s="85">
        <v>721</v>
      </c>
      <c r="G20" s="25"/>
      <c r="H20" s="87"/>
      <c r="I20" s="87"/>
      <c r="J20" s="88"/>
      <c r="K20" s="89">
        <f>IF(G20=0,0,$F$7+1-G20)</f>
        <v>0</v>
      </c>
      <c r="L20" s="8"/>
      <c r="M20" s="24"/>
      <c r="N20" s="24"/>
      <c r="O20" s="9"/>
      <c r="P20" s="84">
        <f>IF(L20=0,0,$F$7+1-L20)</f>
        <v>0</v>
      </c>
      <c r="Q20" s="28"/>
      <c r="R20" s="80"/>
      <c r="S20" s="80"/>
      <c r="T20" s="17"/>
      <c r="U20" s="85">
        <f>IF(Q20=0,0,$F$7+1-Q20)</f>
        <v>0</v>
      </c>
      <c r="V20" s="108">
        <f>K20+P20+U20</f>
        <v>0</v>
      </c>
      <c r="W20" s="54">
        <f>IF(V20=0,0,RANK(V20,$V$10:$V$20,0))</f>
        <v>0</v>
      </c>
      <c r="X20" s="19" t="e">
        <f>#REF!</f>
        <v>#REF!</v>
      </c>
      <c r="Y20" s="19" t="e">
        <f>#REF!</f>
        <v>#REF!</v>
      </c>
    </row>
    <row r="21" spans="1:23" ht="12.75">
      <c r="A21" s="51">
        <f t="shared" si="5"/>
      </c>
      <c r="G21" s="71"/>
      <c r="H21" s="22"/>
      <c r="I21" s="22"/>
      <c r="J21" s="22"/>
      <c r="K21" s="72"/>
      <c r="L21" s="22"/>
      <c r="M21" s="22"/>
      <c r="N21" s="22"/>
      <c r="O21" s="22"/>
      <c r="P21" s="22"/>
      <c r="Q21" s="26"/>
      <c r="R21" s="24"/>
      <c r="S21" s="24"/>
      <c r="T21" s="24"/>
      <c r="U21" s="73"/>
      <c r="V21" s="24"/>
      <c r="W21" s="24"/>
    </row>
    <row r="22" spans="2:23" ht="12.75">
      <c r="B22" s="19" t="s">
        <v>5</v>
      </c>
      <c r="G22" s="26"/>
      <c r="H22" s="24"/>
      <c r="I22" s="24"/>
      <c r="J22" s="24"/>
      <c r="K22" s="73"/>
      <c r="L22" s="24"/>
      <c r="M22" s="24"/>
      <c r="N22" s="24"/>
      <c r="O22" s="24"/>
      <c r="P22" s="24"/>
      <c r="Q22" s="23"/>
      <c r="R22" s="24"/>
      <c r="S22" s="24"/>
      <c r="T22" s="24"/>
      <c r="U22" s="73"/>
      <c r="V22" s="24"/>
      <c r="W22" s="24"/>
    </row>
    <row r="23" spans="7:23" ht="12.75">
      <c r="G23" s="26"/>
      <c r="H23" s="24"/>
      <c r="I23" s="24"/>
      <c r="J23" s="24"/>
      <c r="K23" s="73"/>
      <c r="L23" s="24"/>
      <c r="M23" s="24"/>
      <c r="N23" s="24"/>
      <c r="O23" s="24"/>
      <c r="P23" s="24"/>
      <c r="Q23" s="26"/>
      <c r="R23" s="24"/>
      <c r="S23" s="24"/>
      <c r="T23" s="24"/>
      <c r="U23" s="73"/>
      <c r="V23" s="24"/>
      <c r="W23" s="24"/>
    </row>
    <row r="24" spans="2:23" ht="13.5" thickBot="1">
      <c r="B24" s="19" t="s">
        <v>6</v>
      </c>
      <c r="G24" s="74"/>
      <c r="H24" s="29"/>
      <c r="I24" s="29"/>
      <c r="J24" s="29"/>
      <c r="K24" s="75"/>
      <c r="L24" s="29"/>
      <c r="M24" s="29"/>
      <c r="N24" s="29"/>
      <c r="O24" s="29"/>
      <c r="P24" s="29"/>
      <c r="Q24" s="74"/>
      <c r="R24" s="29"/>
      <c r="S24" s="29"/>
      <c r="T24" s="29"/>
      <c r="U24" s="75"/>
      <c r="V24" s="24"/>
      <c r="W24" s="24"/>
    </row>
    <row r="25" spans="22:23" ht="12.75">
      <c r="V25" s="24"/>
      <c r="W25" s="24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showZeros="0" zoomScaleSheetLayoutView="100" zoomScalePageLayoutView="0" workbookViewId="0" topLeftCell="A23">
      <selection activeCell="F23" sqref="B1:F16384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4.421875" style="19" hidden="1" customWidth="1"/>
    <col min="6" max="7" width="9.140625" style="19" customWidth="1"/>
    <col min="8" max="9" width="6.57421875" style="19" hidden="1" customWidth="1"/>
    <col min="10" max="12" width="9.140625" style="19" customWidth="1"/>
    <col min="13" max="14" width="0" style="19" hidden="1" customWidth="1"/>
    <col min="15" max="17" width="9.140625" style="19" customWidth="1"/>
    <col min="18" max="19" width="0" style="19" hidden="1" customWidth="1"/>
    <col min="20" max="21" width="9.140625" style="19" customWidth="1"/>
    <col min="22" max="23" width="9.140625" style="90" customWidth="1"/>
    <col min="24" max="25" width="0" style="19" hidden="1" customWidth="1"/>
    <col min="26" max="16384" width="9.140625" style="19" customWidth="1"/>
  </cols>
  <sheetData>
    <row r="2" spans="1:23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V2" s="19"/>
      <c r="W2" s="19"/>
    </row>
    <row r="3" spans="1:23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V3" s="19"/>
      <c r="W3" s="19"/>
    </row>
    <row r="5" ht="15">
      <c r="A5" s="60" t="s">
        <v>14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4">
        <v>26</v>
      </c>
      <c r="G7" s="61" t="s">
        <v>11</v>
      </c>
      <c r="H7" s="22"/>
      <c r="I7" s="22"/>
      <c r="J7" s="194"/>
      <c r="K7" s="195"/>
      <c r="L7" s="61" t="s">
        <v>11</v>
      </c>
      <c r="M7" s="22"/>
      <c r="N7" s="22"/>
      <c r="O7" s="186"/>
      <c r="P7" s="187"/>
      <c r="Q7" s="62" t="s">
        <v>11</v>
      </c>
      <c r="T7" s="186"/>
      <c r="U7" s="187"/>
    </row>
    <row r="8" spans="7:23" ht="29.25" customHeight="1" thickBot="1">
      <c r="G8" s="191"/>
      <c r="H8" s="192"/>
      <c r="I8" s="192"/>
      <c r="J8" s="192"/>
      <c r="K8" s="193"/>
      <c r="L8" s="196"/>
      <c r="M8" s="197"/>
      <c r="N8" s="197"/>
      <c r="O8" s="197"/>
      <c r="P8" s="198"/>
      <c r="Q8" s="197"/>
      <c r="R8" s="197"/>
      <c r="S8" s="197"/>
      <c r="T8" s="197"/>
      <c r="U8" s="198"/>
      <c r="V8" s="83"/>
      <c r="W8" s="83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7" t="s">
        <v>1</v>
      </c>
      <c r="G9" s="76" t="s">
        <v>2</v>
      </c>
      <c r="H9" s="63"/>
      <c r="I9" s="63"/>
      <c r="J9" s="77" t="s">
        <v>3</v>
      </c>
      <c r="K9" s="79" t="s">
        <v>4</v>
      </c>
      <c r="L9" s="76" t="s">
        <v>2</v>
      </c>
      <c r="M9" s="63"/>
      <c r="N9" s="63"/>
      <c r="O9" s="77" t="s">
        <v>3</v>
      </c>
      <c r="P9" s="79" t="s">
        <v>4</v>
      </c>
      <c r="Q9" s="82" t="s">
        <v>2</v>
      </c>
      <c r="T9" s="77" t="s">
        <v>3</v>
      </c>
      <c r="U9" s="78" t="s">
        <v>4</v>
      </c>
      <c r="V9" s="91" t="s">
        <v>7</v>
      </c>
      <c r="W9" s="92" t="s">
        <v>2</v>
      </c>
      <c r="AA9" s="19"/>
    </row>
    <row r="10" spans="1:25" ht="18.75" customHeight="1" thickBot="1">
      <c r="A10" s="46">
        <f aca="true" t="shared" si="0" ref="A10:A39">IF(B10&gt;0,A9+1,"")</f>
        <v>1</v>
      </c>
      <c r="B10" s="122" t="s">
        <v>146</v>
      </c>
      <c r="C10" s="122" t="s">
        <v>20</v>
      </c>
      <c r="D10" s="46"/>
      <c r="E10" s="120"/>
      <c r="F10" s="9">
        <v>41</v>
      </c>
      <c r="G10" s="81"/>
      <c r="H10" s="48"/>
      <c r="I10" s="48"/>
      <c r="J10" s="102"/>
      <c r="K10" s="38">
        <f aca="true" t="shared" si="1" ref="K10:K25">IF(G10=0,0,$F$7+1-G10)</f>
        <v>0</v>
      </c>
      <c r="L10" s="15"/>
      <c r="M10" s="48"/>
      <c r="N10" s="48"/>
      <c r="O10" s="16"/>
      <c r="P10" s="38">
        <f aca="true" t="shared" si="2" ref="P10:P33">IF(L10=0,0,$F$7+1-L10)</f>
        <v>0</v>
      </c>
      <c r="Q10" s="81"/>
      <c r="R10" s="48"/>
      <c r="S10" s="48"/>
      <c r="T10" s="16"/>
      <c r="U10" s="49">
        <f>IF(Q10=0,0,$F$7+1-Q10)</f>
        <v>0</v>
      </c>
      <c r="V10" s="43">
        <f>K10+P10+U10</f>
        <v>0</v>
      </c>
      <c r="W10" s="44">
        <f>IF(V10=0,0,RANK(V10,$V$10:$V$40,0))</f>
        <v>0</v>
      </c>
      <c r="X10" s="19" t="str">
        <f>$B10</f>
        <v>Maria Jesus Faundez</v>
      </c>
      <c r="Y10" s="19" t="str">
        <f>$C10</f>
        <v>Universitario</v>
      </c>
    </row>
    <row r="11" spans="1:23" ht="18.75" customHeight="1" thickBot="1">
      <c r="A11" s="46">
        <f t="shared" si="0"/>
        <v>2</v>
      </c>
      <c r="B11" s="122" t="s">
        <v>323</v>
      </c>
      <c r="C11" s="122" t="s">
        <v>20</v>
      </c>
      <c r="D11" s="46"/>
      <c r="E11" s="120"/>
      <c r="F11" s="10">
        <v>42</v>
      </c>
      <c r="G11" s="30"/>
      <c r="H11" s="116"/>
      <c r="I11" s="116"/>
      <c r="J11" s="117"/>
      <c r="K11" s="38">
        <f t="shared" si="1"/>
        <v>0</v>
      </c>
      <c r="L11" s="6"/>
      <c r="M11" s="116"/>
      <c r="N11" s="116"/>
      <c r="O11" s="7"/>
      <c r="P11" s="38">
        <f t="shared" si="2"/>
        <v>0</v>
      </c>
      <c r="Q11" s="30"/>
      <c r="R11" s="116"/>
      <c r="S11" s="116"/>
      <c r="T11" s="7"/>
      <c r="U11" s="49">
        <f aca="true" t="shared" si="3" ref="U11:U38">IF(Q11=0,0,$F$7+1-Q11)</f>
        <v>0</v>
      </c>
      <c r="V11" s="43">
        <f>K11+P11+U11</f>
        <v>0</v>
      </c>
      <c r="W11" s="44">
        <f>IF(V11=0,0,RANK(V11,$V$10:$V$40,0))</f>
        <v>0</v>
      </c>
    </row>
    <row r="12" spans="1:23" ht="18.75" customHeight="1" thickBot="1">
      <c r="A12" s="46">
        <f t="shared" si="0"/>
        <v>3</v>
      </c>
      <c r="B12" s="122" t="s">
        <v>89</v>
      </c>
      <c r="C12" s="122" t="s">
        <v>20</v>
      </c>
      <c r="D12" s="46"/>
      <c r="E12" s="46"/>
      <c r="F12" s="9">
        <v>46</v>
      </c>
      <c r="G12" s="30"/>
      <c r="H12" s="116"/>
      <c r="I12" s="116"/>
      <c r="J12" s="117"/>
      <c r="K12" s="38">
        <f t="shared" si="1"/>
        <v>0</v>
      </c>
      <c r="L12" s="6"/>
      <c r="M12" s="116"/>
      <c r="N12" s="116"/>
      <c r="O12" s="7"/>
      <c r="P12" s="38">
        <f t="shared" si="2"/>
        <v>0</v>
      </c>
      <c r="Q12" s="30"/>
      <c r="R12" s="116"/>
      <c r="S12" s="116"/>
      <c r="T12" s="7"/>
      <c r="U12" s="49">
        <f t="shared" si="3"/>
        <v>0</v>
      </c>
      <c r="V12" s="43">
        <f aca="true" t="shared" si="4" ref="V12:V38">K12+P12+U12</f>
        <v>0</v>
      </c>
      <c r="W12" s="44">
        <f>IF(V12=0,0,RANK(V12,$V$10:$V$40,0))</f>
        <v>0</v>
      </c>
    </row>
    <row r="13" spans="1:23" ht="18.75" customHeight="1" thickBot="1">
      <c r="A13" s="46">
        <f t="shared" si="0"/>
        <v>4</v>
      </c>
      <c r="B13" s="122" t="s">
        <v>125</v>
      </c>
      <c r="C13" s="122" t="s">
        <v>20</v>
      </c>
      <c r="D13" s="46"/>
      <c r="E13" s="120"/>
      <c r="F13" s="9">
        <v>48</v>
      </c>
      <c r="G13" s="30"/>
      <c r="H13" s="116"/>
      <c r="I13" s="116"/>
      <c r="J13" s="117"/>
      <c r="K13" s="38">
        <f t="shared" si="1"/>
        <v>0</v>
      </c>
      <c r="L13" s="6"/>
      <c r="M13" s="116"/>
      <c r="N13" s="116"/>
      <c r="O13" s="7"/>
      <c r="P13" s="38">
        <f t="shared" si="2"/>
        <v>0</v>
      </c>
      <c r="Q13" s="30"/>
      <c r="R13" s="116"/>
      <c r="S13" s="116"/>
      <c r="T13" s="7"/>
      <c r="U13" s="49">
        <f t="shared" si="3"/>
        <v>0</v>
      </c>
      <c r="V13" s="43">
        <f t="shared" si="4"/>
        <v>0</v>
      </c>
      <c r="W13" s="44">
        <f>IF(V13=0,0,RANK(V13,$V$10:$V$40,0))</f>
        <v>0</v>
      </c>
    </row>
    <row r="14" spans="1:23" ht="18.75" customHeight="1" thickBot="1">
      <c r="A14" s="46">
        <f t="shared" si="0"/>
        <v>5</v>
      </c>
      <c r="B14" s="122" t="s">
        <v>231</v>
      </c>
      <c r="C14" s="122" t="s">
        <v>20</v>
      </c>
      <c r="D14" s="46"/>
      <c r="E14" s="120"/>
      <c r="F14" s="9">
        <v>52</v>
      </c>
      <c r="G14" s="30"/>
      <c r="H14" s="116"/>
      <c r="I14" s="116"/>
      <c r="J14" s="117"/>
      <c r="K14" s="38">
        <f t="shared" si="1"/>
        <v>0</v>
      </c>
      <c r="L14" s="6"/>
      <c r="M14" s="116"/>
      <c r="N14" s="116"/>
      <c r="O14" s="7"/>
      <c r="P14" s="38">
        <f t="shared" si="2"/>
        <v>0</v>
      </c>
      <c r="Q14" s="30"/>
      <c r="R14" s="116"/>
      <c r="S14" s="116"/>
      <c r="T14" s="7"/>
      <c r="U14" s="49">
        <f t="shared" si="3"/>
        <v>0</v>
      </c>
      <c r="V14" s="43">
        <f t="shared" si="4"/>
        <v>0</v>
      </c>
      <c r="W14" s="44">
        <f>IF(V14=0,0,RANK(V14,$V$10:$V$40,0))</f>
        <v>0</v>
      </c>
    </row>
    <row r="15" spans="1:23" ht="18.75" customHeight="1" thickBot="1">
      <c r="A15" s="46">
        <f t="shared" si="0"/>
        <v>6</v>
      </c>
      <c r="B15" s="122" t="s">
        <v>123</v>
      </c>
      <c r="C15" s="122" t="s">
        <v>20</v>
      </c>
      <c r="D15" s="46"/>
      <c r="E15" s="120"/>
      <c r="F15" s="9">
        <v>54</v>
      </c>
      <c r="G15" s="30"/>
      <c r="H15" s="116"/>
      <c r="I15" s="116"/>
      <c r="J15" s="117"/>
      <c r="K15" s="38">
        <f t="shared" si="1"/>
        <v>0</v>
      </c>
      <c r="L15" s="6"/>
      <c r="M15" s="116"/>
      <c r="N15" s="116"/>
      <c r="O15" s="7"/>
      <c r="P15" s="38">
        <f t="shared" si="2"/>
        <v>0</v>
      </c>
      <c r="Q15" s="30"/>
      <c r="R15" s="116"/>
      <c r="S15" s="116"/>
      <c r="T15" s="7"/>
      <c r="U15" s="49">
        <f t="shared" si="3"/>
        <v>0</v>
      </c>
      <c r="V15" s="43">
        <f t="shared" si="4"/>
        <v>0</v>
      </c>
      <c r="W15" s="44">
        <f>IF(V15=0,0,RANK(V15,$V$10:$V$40,0))</f>
        <v>0</v>
      </c>
    </row>
    <row r="16" spans="1:23" ht="18.75" customHeight="1" thickBot="1">
      <c r="A16" s="46">
        <f t="shared" si="0"/>
        <v>7</v>
      </c>
      <c r="B16" s="122" t="s">
        <v>237</v>
      </c>
      <c r="C16" s="122" t="s">
        <v>47</v>
      </c>
      <c r="D16" s="46"/>
      <c r="E16" s="120"/>
      <c r="F16" s="9">
        <v>88</v>
      </c>
      <c r="G16" s="30"/>
      <c r="H16" s="116"/>
      <c r="I16" s="116"/>
      <c r="J16" s="117"/>
      <c r="K16" s="38"/>
      <c r="L16" s="6"/>
      <c r="M16" s="116"/>
      <c r="N16" s="116"/>
      <c r="O16" s="7"/>
      <c r="P16" s="38"/>
      <c r="Q16" s="30"/>
      <c r="R16" s="116"/>
      <c r="S16" s="116"/>
      <c r="T16" s="7"/>
      <c r="U16" s="49"/>
      <c r="V16" s="43"/>
      <c r="W16" s="44"/>
    </row>
    <row r="17" spans="1:23" ht="18.75" customHeight="1" thickBot="1">
      <c r="A17" s="46">
        <f t="shared" si="0"/>
        <v>8</v>
      </c>
      <c r="B17" s="122" t="s">
        <v>268</v>
      </c>
      <c r="C17" s="122" t="s">
        <v>25</v>
      </c>
      <c r="D17" s="46"/>
      <c r="E17" s="120"/>
      <c r="F17" s="9">
        <v>123</v>
      </c>
      <c r="G17" s="30"/>
      <c r="H17" s="116"/>
      <c r="I17" s="116"/>
      <c r="J17" s="117"/>
      <c r="K17" s="38">
        <f t="shared" si="1"/>
        <v>0</v>
      </c>
      <c r="L17" s="6"/>
      <c r="M17" s="116"/>
      <c r="N17" s="116"/>
      <c r="O17" s="7"/>
      <c r="P17" s="38">
        <f t="shared" si="2"/>
        <v>0</v>
      </c>
      <c r="Q17" s="30"/>
      <c r="R17" s="116"/>
      <c r="S17" s="116"/>
      <c r="T17" s="7"/>
      <c r="U17" s="49">
        <f t="shared" si="3"/>
        <v>0</v>
      </c>
      <c r="V17" s="43">
        <f t="shared" si="4"/>
        <v>0</v>
      </c>
      <c r="W17" s="44">
        <f>IF(V17=0,0,RANK(V17,$V$10:$V$40,0))</f>
        <v>0</v>
      </c>
    </row>
    <row r="18" spans="1:23" ht="18.75" customHeight="1" thickBot="1">
      <c r="A18" s="46">
        <f t="shared" si="0"/>
        <v>9</v>
      </c>
      <c r="B18" s="122" t="s">
        <v>198</v>
      </c>
      <c r="C18" s="122" t="s">
        <v>21</v>
      </c>
      <c r="D18" s="46"/>
      <c r="E18" s="46"/>
      <c r="F18" s="9">
        <v>142</v>
      </c>
      <c r="G18" s="30"/>
      <c r="H18" s="116"/>
      <c r="I18" s="116"/>
      <c r="J18" s="117"/>
      <c r="K18" s="38">
        <f t="shared" si="1"/>
        <v>0</v>
      </c>
      <c r="L18" s="6"/>
      <c r="M18" s="116"/>
      <c r="N18" s="116"/>
      <c r="O18" s="7"/>
      <c r="P18" s="38">
        <f t="shared" si="2"/>
        <v>0</v>
      </c>
      <c r="Q18" s="30"/>
      <c r="R18" s="116"/>
      <c r="S18" s="116"/>
      <c r="T18" s="7"/>
      <c r="U18" s="49">
        <f t="shared" si="3"/>
        <v>0</v>
      </c>
      <c r="V18" s="43">
        <f t="shared" si="4"/>
        <v>0</v>
      </c>
      <c r="W18" s="44">
        <f>IF(V18=0,0,RANK(V18,$V$10:$V$40,0))</f>
        <v>0</v>
      </c>
    </row>
    <row r="19" spans="1:23" ht="18.75" customHeight="1" thickBot="1">
      <c r="A19" s="46">
        <f t="shared" si="0"/>
        <v>10</v>
      </c>
      <c r="B19" s="122" t="s">
        <v>286</v>
      </c>
      <c r="C19" s="122" t="s">
        <v>172</v>
      </c>
      <c r="D19" s="46"/>
      <c r="E19" s="46"/>
      <c r="F19" s="9">
        <v>174</v>
      </c>
      <c r="G19" s="30"/>
      <c r="H19" s="116"/>
      <c r="I19" s="116"/>
      <c r="J19" s="117"/>
      <c r="K19" s="38">
        <f t="shared" si="1"/>
        <v>0</v>
      </c>
      <c r="L19" s="6"/>
      <c r="M19" s="116"/>
      <c r="N19" s="116"/>
      <c r="O19" s="7"/>
      <c r="P19" s="38">
        <f t="shared" si="2"/>
        <v>0</v>
      </c>
      <c r="Q19" s="30"/>
      <c r="R19" s="116"/>
      <c r="S19" s="116"/>
      <c r="T19" s="7"/>
      <c r="U19" s="49">
        <f t="shared" si="3"/>
        <v>0</v>
      </c>
      <c r="V19" s="43">
        <f t="shared" si="4"/>
        <v>0</v>
      </c>
      <c r="W19" s="44">
        <f>IF(V19=0,0,RANK(V19,$V$10:$V$40,0))</f>
        <v>0</v>
      </c>
    </row>
    <row r="20" spans="1:23" ht="18.75" customHeight="1" thickBot="1">
      <c r="A20" s="46">
        <f t="shared" si="0"/>
        <v>11</v>
      </c>
      <c r="B20" s="119" t="s">
        <v>137</v>
      </c>
      <c r="C20" s="119" t="s">
        <v>22</v>
      </c>
      <c r="D20" s="119"/>
      <c r="E20" s="120"/>
      <c r="F20" s="120">
        <v>209</v>
      </c>
      <c r="G20" s="30"/>
      <c r="H20" s="116"/>
      <c r="I20" s="116"/>
      <c r="J20" s="117"/>
      <c r="K20" s="38">
        <f t="shared" si="1"/>
        <v>0</v>
      </c>
      <c r="L20" s="6"/>
      <c r="M20" s="116"/>
      <c r="N20" s="116"/>
      <c r="O20" s="7"/>
      <c r="P20" s="38">
        <f t="shared" si="2"/>
        <v>0</v>
      </c>
      <c r="Q20" s="30"/>
      <c r="R20" s="116"/>
      <c r="S20" s="116"/>
      <c r="T20" s="7"/>
      <c r="U20" s="49">
        <f t="shared" si="3"/>
        <v>0</v>
      </c>
      <c r="V20" s="43">
        <f t="shared" si="4"/>
        <v>0</v>
      </c>
      <c r="W20" s="44">
        <f>IF(V20=0,0,RANK(V20,$V$10:$V$40,0))</f>
        <v>0</v>
      </c>
    </row>
    <row r="21" spans="1:23" ht="18.75" customHeight="1" thickBot="1">
      <c r="A21" s="46">
        <f t="shared" si="0"/>
        <v>12</v>
      </c>
      <c r="B21" s="122" t="s">
        <v>196</v>
      </c>
      <c r="C21" s="122" t="s">
        <v>22</v>
      </c>
      <c r="D21" s="46"/>
      <c r="E21" s="46"/>
      <c r="F21" s="9">
        <v>211</v>
      </c>
      <c r="G21" s="30"/>
      <c r="H21" s="116"/>
      <c r="I21" s="116"/>
      <c r="J21" s="117"/>
      <c r="K21" s="38"/>
      <c r="L21" s="6"/>
      <c r="M21" s="116"/>
      <c r="N21" s="116"/>
      <c r="O21" s="7"/>
      <c r="P21" s="38"/>
      <c r="Q21" s="30"/>
      <c r="R21" s="116"/>
      <c r="S21" s="116"/>
      <c r="T21" s="7"/>
      <c r="U21" s="49"/>
      <c r="V21" s="43"/>
      <c r="W21" s="44"/>
    </row>
    <row r="22" spans="1:23" ht="18.75" customHeight="1" thickBot="1">
      <c r="A22" s="46">
        <f t="shared" si="0"/>
        <v>13</v>
      </c>
      <c r="B22" s="119" t="s">
        <v>124</v>
      </c>
      <c r="C22" s="119" t="s">
        <v>23</v>
      </c>
      <c r="D22" s="119"/>
      <c r="E22" s="120"/>
      <c r="F22" s="120">
        <v>248</v>
      </c>
      <c r="G22" s="30"/>
      <c r="H22" s="116"/>
      <c r="I22" s="116"/>
      <c r="J22" s="117"/>
      <c r="K22" s="38">
        <f t="shared" si="1"/>
        <v>0</v>
      </c>
      <c r="L22" s="6"/>
      <c r="M22" s="116"/>
      <c r="N22" s="116"/>
      <c r="O22" s="37"/>
      <c r="P22" s="38">
        <f t="shared" si="2"/>
        <v>0</v>
      </c>
      <c r="Q22" s="30"/>
      <c r="R22" s="116"/>
      <c r="S22" s="116"/>
      <c r="T22" s="7"/>
      <c r="U22" s="49">
        <f t="shared" si="3"/>
        <v>0</v>
      </c>
      <c r="V22" s="43">
        <f t="shared" si="4"/>
        <v>0</v>
      </c>
      <c r="W22" s="44">
        <f>IF(V22=0,0,RANK(V22,$V$10:$V$40,0))</f>
        <v>0</v>
      </c>
    </row>
    <row r="23" spans="1:23" ht="18.75" customHeight="1" thickBot="1">
      <c r="A23" s="46"/>
      <c r="B23" s="119" t="s">
        <v>288</v>
      </c>
      <c r="C23" s="119" t="s">
        <v>23</v>
      </c>
      <c r="D23" s="119"/>
      <c r="E23" s="120"/>
      <c r="F23" s="120">
        <v>254</v>
      </c>
      <c r="G23" s="30"/>
      <c r="H23" s="116"/>
      <c r="I23" s="116"/>
      <c r="J23" s="117"/>
      <c r="K23" s="38"/>
      <c r="L23" s="6"/>
      <c r="M23" s="116"/>
      <c r="N23" s="116"/>
      <c r="O23" s="37"/>
      <c r="P23" s="38"/>
      <c r="Q23" s="30"/>
      <c r="R23" s="116"/>
      <c r="S23" s="116"/>
      <c r="T23" s="7"/>
      <c r="U23" s="49"/>
      <c r="V23" s="43"/>
      <c r="W23" s="44"/>
    </row>
    <row r="24" spans="1:23" ht="18.75" customHeight="1" thickBot="1">
      <c r="A24" s="46">
        <f>IF(B24&gt;0,A22+1,"")</f>
        <v>14</v>
      </c>
      <c r="B24" s="119" t="s">
        <v>209</v>
      </c>
      <c r="C24" s="119" t="s">
        <v>23</v>
      </c>
      <c r="D24" s="119"/>
      <c r="E24" s="120"/>
      <c r="F24" s="120">
        <v>257</v>
      </c>
      <c r="G24" s="30"/>
      <c r="H24" s="116"/>
      <c r="I24" s="116"/>
      <c r="J24" s="117"/>
      <c r="K24" s="38">
        <f t="shared" si="1"/>
        <v>0</v>
      </c>
      <c r="L24" s="6"/>
      <c r="M24" s="116"/>
      <c r="N24" s="116"/>
      <c r="O24" s="7"/>
      <c r="P24" s="38">
        <f t="shared" si="2"/>
        <v>0</v>
      </c>
      <c r="Q24" s="30"/>
      <c r="R24" s="116"/>
      <c r="S24" s="116"/>
      <c r="T24" s="7"/>
      <c r="U24" s="49">
        <f t="shared" si="3"/>
        <v>0</v>
      </c>
      <c r="V24" s="43">
        <f t="shared" si="4"/>
        <v>0</v>
      </c>
      <c r="W24" s="44">
        <f>IF(V24=0,0,RANK(V24,$V$10:$V$40,0))</f>
        <v>0</v>
      </c>
    </row>
    <row r="25" spans="1:25" ht="18.75" customHeight="1" thickBot="1">
      <c r="A25" s="46">
        <f t="shared" si="0"/>
        <v>15</v>
      </c>
      <c r="B25" s="122" t="s">
        <v>294</v>
      </c>
      <c r="C25" s="122" t="s">
        <v>82</v>
      </c>
      <c r="D25" s="46"/>
      <c r="E25" s="46"/>
      <c r="F25" s="9">
        <v>260</v>
      </c>
      <c r="G25" s="105"/>
      <c r="H25" s="46"/>
      <c r="I25" s="46"/>
      <c r="J25" s="33"/>
      <c r="K25" s="38">
        <f t="shared" si="1"/>
        <v>0</v>
      </c>
      <c r="L25" s="8"/>
      <c r="M25" s="46"/>
      <c r="N25" s="46"/>
      <c r="O25" s="10"/>
      <c r="P25" s="38">
        <f t="shared" si="2"/>
        <v>0</v>
      </c>
      <c r="Q25" s="18"/>
      <c r="R25" s="46"/>
      <c r="S25" s="46"/>
      <c r="T25" s="9"/>
      <c r="U25" s="49">
        <f t="shared" si="3"/>
        <v>0</v>
      </c>
      <c r="V25" s="43">
        <f t="shared" si="4"/>
        <v>0</v>
      </c>
      <c r="W25" s="44">
        <f>IF(V25=0,0,RANK(V25,$V$10:$V$40,0))</f>
        <v>0</v>
      </c>
      <c r="X25" s="19" t="str">
        <f>'DAMAS PRE JUVENIL'!$B12</f>
        <v>Valentina Vargas</v>
      </c>
      <c r="Y25" s="19" t="str">
        <f>'DAMAS PRE JUVENIL'!$C12</f>
        <v>U. de Chile</v>
      </c>
    </row>
    <row r="26" spans="1:25" ht="18.75" customHeight="1" thickBot="1">
      <c r="A26" s="46">
        <f t="shared" si="0"/>
        <v>16</v>
      </c>
      <c r="B26" s="122" t="s">
        <v>192</v>
      </c>
      <c r="C26" s="122" t="s">
        <v>82</v>
      </c>
      <c r="D26" s="46"/>
      <c r="E26" s="120"/>
      <c r="F26" s="9">
        <v>262</v>
      </c>
      <c r="G26" s="18"/>
      <c r="H26" s="46"/>
      <c r="I26" s="46"/>
      <c r="J26" s="33"/>
      <c r="K26" s="38">
        <f>IF(G26=0,0,$F$7+1-G26)</f>
        <v>0</v>
      </c>
      <c r="L26" s="8"/>
      <c r="M26" s="46"/>
      <c r="N26" s="46"/>
      <c r="O26" s="10"/>
      <c r="P26" s="38">
        <f t="shared" si="2"/>
        <v>0</v>
      </c>
      <c r="Q26" s="18"/>
      <c r="R26" s="46"/>
      <c r="S26" s="46"/>
      <c r="T26" s="9"/>
      <c r="U26" s="49">
        <f t="shared" si="3"/>
        <v>0</v>
      </c>
      <c r="V26" s="43">
        <f t="shared" si="4"/>
        <v>0</v>
      </c>
      <c r="W26" s="44">
        <f>IF(V26=0,0,RANK(V26,$V$10:$V$40,0))</f>
        <v>0</v>
      </c>
      <c r="X26" s="19" t="str">
        <f>'DAMAS PRE JUVENIL'!$B13</f>
        <v>Antonia Trigo</v>
      </c>
      <c r="Y26" s="19" t="str">
        <f>'DAMAS PRE JUVENIL'!$C13</f>
        <v>U. de Chile</v>
      </c>
    </row>
    <row r="27" spans="1:25" ht="18.75" customHeight="1" thickBot="1">
      <c r="A27" s="46">
        <f t="shared" si="0"/>
        <v>17</v>
      </c>
      <c r="B27" s="122" t="s">
        <v>148</v>
      </c>
      <c r="C27" s="122" t="s">
        <v>82</v>
      </c>
      <c r="D27" s="46"/>
      <c r="E27" s="46"/>
      <c r="F27" s="9">
        <v>277</v>
      </c>
      <c r="G27" s="18"/>
      <c r="H27" s="46"/>
      <c r="I27" s="46"/>
      <c r="J27" s="33"/>
      <c r="K27" s="38">
        <f>IF(G27=0,0,$F$7+1-G27)</f>
        <v>0</v>
      </c>
      <c r="L27" s="8"/>
      <c r="M27" s="46"/>
      <c r="N27" s="46"/>
      <c r="O27" s="10"/>
      <c r="P27" s="38">
        <f t="shared" si="2"/>
        <v>0</v>
      </c>
      <c r="Q27" s="18"/>
      <c r="R27" s="46"/>
      <c r="S27" s="46"/>
      <c r="T27" s="10"/>
      <c r="U27" s="49">
        <f t="shared" si="3"/>
        <v>0</v>
      </c>
      <c r="V27" s="43">
        <f t="shared" si="4"/>
        <v>0</v>
      </c>
      <c r="W27" s="44">
        <f>IF(V27=0,0,RANK(V27,$V$10:$V$40,0))</f>
        <v>0</v>
      </c>
      <c r="X27" s="19" t="str">
        <f>$B27</f>
        <v>Arwen Diaz</v>
      </c>
      <c r="Y27" s="19" t="str">
        <f>$C27</f>
        <v>Boosted</v>
      </c>
    </row>
    <row r="28" spans="1:24" ht="18.75" customHeight="1" thickBot="1">
      <c r="A28" s="46">
        <f t="shared" si="0"/>
        <v>18</v>
      </c>
      <c r="B28" s="122" t="s">
        <v>273</v>
      </c>
      <c r="C28" s="122" t="s">
        <v>147</v>
      </c>
      <c r="D28" s="46"/>
      <c r="E28" s="46"/>
      <c r="F28" s="9">
        <v>381</v>
      </c>
      <c r="G28" s="18"/>
      <c r="H28" s="46"/>
      <c r="I28" s="46"/>
      <c r="J28" s="33"/>
      <c r="K28" s="38">
        <f>IF(G28=0,0,$F$7+1-G28)</f>
        <v>0</v>
      </c>
      <c r="L28" s="8"/>
      <c r="M28" s="46"/>
      <c r="N28" s="46"/>
      <c r="O28" s="10"/>
      <c r="P28" s="38">
        <f t="shared" si="2"/>
        <v>0</v>
      </c>
      <c r="Q28" s="18"/>
      <c r="R28" s="46"/>
      <c r="S28" s="46"/>
      <c r="T28" s="10"/>
      <c r="U28" s="49">
        <f t="shared" si="3"/>
        <v>0</v>
      </c>
      <c r="V28" s="43">
        <f t="shared" si="4"/>
        <v>0</v>
      </c>
      <c r="W28" s="44">
        <f>IF(V28=0,0,RANK(V28,$V$10:$V$40,0))</f>
        <v>0</v>
      </c>
      <c r="X28" s="19" t="str">
        <f>$B28</f>
        <v>Yessenia Aguilera</v>
      </c>
    </row>
    <row r="29" spans="1:25" ht="18.75" customHeight="1" thickBot="1">
      <c r="A29" s="46">
        <f t="shared" si="0"/>
        <v>19</v>
      </c>
      <c r="B29" s="122" t="s">
        <v>272</v>
      </c>
      <c r="C29" s="122" t="s">
        <v>147</v>
      </c>
      <c r="D29" s="46"/>
      <c r="E29" s="120"/>
      <c r="F29" s="9">
        <v>388</v>
      </c>
      <c r="G29" s="18"/>
      <c r="H29" s="46"/>
      <c r="I29" s="46"/>
      <c r="J29" s="33"/>
      <c r="K29" s="38">
        <f>IF(G29=0,0,$F$7+1-G29)</f>
        <v>0</v>
      </c>
      <c r="L29" s="8"/>
      <c r="M29" s="46"/>
      <c r="N29" s="46"/>
      <c r="O29" s="10"/>
      <c r="P29" s="38">
        <f t="shared" si="2"/>
        <v>0</v>
      </c>
      <c r="Q29" s="18"/>
      <c r="R29" s="46"/>
      <c r="S29" s="46"/>
      <c r="T29" s="10"/>
      <c r="U29" s="49">
        <f t="shared" si="3"/>
        <v>0</v>
      </c>
      <c r="V29" s="43">
        <f t="shared" si="4"/>
        <v>0</v>
      </c>
      <c r="W29" s="44">
        <f>IF(V29=0,0,RANK(V29,$V$10:$V$40,0))</f>
        <v>0</v>
      </c>
      <c r="X29" s="19" t="str">
        <f>$B29</f>
        <v>Maite Cepeda</v>
      </c>
      <c r="Y29" s="19" t="str">
        <f>$C29</f>
        <v>Chitas de Quilicura</v>
      </c>
    </row>
    <row r="30" spans="1:25" ht="18.75" customHeight="1" thickBot="1">
      <c r="A30" s="46">
        <f t="shared" si="0"/>
        <v>20</v>
      </c>
      <c r="B30" s="122" t="s">
        <v>274</v>
      </c>
      <c r="C30" s="122" t="s">
        <v>147</v>
      </c>
      <c r="D30" s="46"/>
      <c r="E30" s="46"/>
      <c r="F30" s="9">
        <v>389</v>
      </c>
      <c r="G30" s="18"/>
      <c r="H30" s="46"/>
      <c r="I30" s="46"/>
      <c r="J30" s="33"/>
      <c r="K30" s="38">
        <f aca="true" t="shared" si="5" ref="K30:K38">IF(G30=0,0,$F$7+1-G30)</f>
        <v>0</v>
      </c>
      <c r="L30" s="8"/>
      <c r="M30" s="46"/>
      <c r="N30" s="46"/>
      <c r="O30" s="10"/>
      <c r="P30" s="38">
        <f t="shared" si="2"/>
        <v>0</v>
      </c>
      <c r="Q30" s="18"/>
      <c r="R30" s="46"/>
      <c r="S30" s="46"/>
      <c r="T30" s="9"/>
      <c r="U30" s="49">
        <f t="shared" si="3"/>
        <v>0</v>
      </c>
      <c r="V30" s="43">
        <f t="shared" si="4"/>
        <v>0</v>
      </c>
      <c r="W30" s="44">
        <f>IF(V30=0,0,RANK(V30,$V$10:$V$40,0))</f>
        <v>0</v>
      </c>
      <c r="X30" s="19" t="str">
        <f>'DAMAS PRE JUVENIL'!$B16</f>
        <v>Camila Aguila</v>
      </c>
      <c r="Y30" s="19" t="str">
        <f>'DAMAS PRE JUVENIL'!$C16</f>
        <v>Diego Portales</v>
      </c>
    </row>
    <row r="31" spans="1:25" ht="18.75" customHeight="1" thickBot="1">
      <c r="A31" s="46">
        <f t="shared" si="0"/>
        <v>21</v>
      </c>
      <c r="B31" s="122" t="s">
        <v>213</v>
      </c>
      <c r="C31" s="122" t="s">
        <v>64</v>
      </c>
      <c r="D31" s="46"/>
      <c r="E31" s="120"/>
      <c r="F31" s="9">
        <v>501</v>
      </c>
      <c r="G31" s="18"/>
      <c r="H31" s="46"/>
      <c r="I31" s="46"/>
      <c r="J31" s="33"/>
      <c r="K31" s="38">
        <f t="shared" si="5"/>
        <v>0</v>
      </c>
      <c r="L31" s="8"/>
      <c r="M31" s="46"/>
      <c r="N31" s="46"/>
      <c r="O31" s="10"/>
      <c r="P31" s="38">
        <f t="shared" si="2"/>
        <v>0</v>
      </c>
      <c r="Q31" s="18"/>
      <c r="R31" s="46"/>
      <c r="S31" s="46"/>
      <c r="T31" s="9"/>
      <c r="U31" s="49">
        <f t="shared" si="3"/>
        <v>0</v>
      </c>
      <c r="V31" s="43">
        <f t="shared" si="4"/>
        <v>0</v>
      </c>
      <c r="W31" s="44">
        <f>IF(V31=0,0,RANK(V31,$V$10:$V$40,0))</f>
        <v>0</v>
      </c>
      <c r="X31" s="19" t="str">
        <f aca="true" t="shared" si="6" ref="X31:X37">$B31</f>
        <v>Karen Vejar</v>
      </c>
      <c r="Y31" s="19" t="str">
        <f>$C31</f>
        <v>Fenix</v>
      </c>
    </row>
    <row r="32" spans="1:25" ht="18.75" customHeight="1" thickBot="1">
      <c r="A32" s="46">
        <f t="shared" si="0"/>
        <v>22</v>
      </c>
      <c r="B32" s="122" t="s">
        <v>304</v>
      </c>
      <c r="C32" s="122" t="s">
        <v>64</v>
      </c>
      <c r="D32" s="46"/>
      <c r="E32" s="120"/>
      <c r="F32" s="9">
        <v>506</v>
      </c>
      <c r="G32" s="18"/>
      <c r="H32" s="46"/>
      <c r="I32" s="46"/>
      <c r="J32" s="33"/>
      <c r="K32" s="38">
        <f t="shared" si="5"/>
        <v>0</v>
      </c>
      <c r="L32" s="8"/>
      <c r="M32" s="46"/>
      <c r="N32" s="46"/>
      <c r="O32" s="10"/>
      <c r="P32" s="38">
        <f t="shared" si="2"/>
        <v>0</v>
      </c>
      <c r="Q32" s="18"/>
      <c r="R32" s="46"/>
      <c r="S32" s="46"/>
      <c r="T32" s="9"/>
      <c r="U32" s="49">
        <f t="shared" si="3"/>
        <v>0</v>
      </c>
      <c r="V32" s="43">
        <f t="shared" si="4"/>
        <v>0</v>
      </c>
      <c r="W32" s="44">
        <f>IF(V32=0,0,RANK(V32,$V$10:$V$40,0))</f>
        <v>0</v>
      </c>
      <c r="X32" s="19" t="str">
        <f t="shared" si="6"/>
        <v>Martina Relman</v>
      </c>
      <c r="Y32" s="19" t="e">
        <f>#REF!</f>
        <v>#REF!</v>
      </c>
    </row>
    <row r="33" spans="1:25" ht="18.75" customHeight="1" thickBot="1">
      <c r="A33" s="46">
        <f t="shared" si="0"/>
        <v>23</v>
      </c>
      <c r="B33" s="46" t="s">
        <v>238</v>
      </c>
      <c r="C33" s="46" t="s">
        <v>45</v>
      </c>
      <c r="D33" s="46"/>
      <c r="E33" s="46"/>
      <c r="F33" s="9">
        <v>569</v>
      </c>
      <c r="G33" s="18"/>
      <c r="H33" s="46"/>
      <c r="I33" s="46"/>
      <c r="J33" s="33"/>
      <c r="K33" s="38">
        <f t="shared" si="5"/>
        <v>0</v>
      </c>
      <c r="L33" s="8"/>
      <c r="M33" s="46"/>
      <c r="N33" s="46"/>
      <c r="O33" s="10"/>
      <c r="P33" s="38">
        <f t="shared" si="2"/>
        <v>0</v>
      </c>
      <c r="Q33" s="18"/>
      <c r="R33" s="46"/>
      <c r="S33" s="46"/>
      <c r="T33" s="9"/>
      <c r="U33" s="49">
        <f t="shared" si="3"/>
        <v>0</v>
      </c>
      <c r="V33" s="43">
        <f t="shared" si="4"/>
        <v>0</v>
      </c>
      <c r="W33" s="44">
        <f>IF(V33=0,0,RANK(V33,$V$10:$V$40,0))</f>
        <v>0</v>
      </c>
      <c r="X33" s="19" t="str">
        <f t="shared" si="6"/>
        <v>Trinidad Manqui</v>
      </c>
      <c r="Y33" s="19" t="str">
        <f>$C33</f>
        <v>Black Bull</v>
      </c>
    </row>
    <row r="34" spans="1:25" ht="18.75" customHeight="1" thickBot="1">
      <c r="A34" s="46">
        <f t="shared" si="0"/>
        <v>24</v>
      </c>
      <c r="B34" s="119" t="s">
        <v>191</v>
      </c>
      <c r="C34" s="119" t="s">
        <v>134</v>
      </c>
      <c r="D34" s="119"/>
      <c r="E34" s="120"/>
      <c r="F34" s="120">
        <v>905</v>
      </c>
      <c r="G34" s="18"/>
      <c r="H34" s="46"/>
      <c r="I34" s="46"/>
      <c r="J34" s="33"/>
      <c r="K34" s="38">
        <f t="shared" si="5"/>
        <v>0</v>
      </c>
      <c r="L34" s="8"/>
      <c r="M34" s="46"/>
      <c r="N34" s="46"/>
      <c r="O34" s="10"/>
      <c r="P34" s="38">
        <f>IF(L34=0,0,$F$7+1-L34)</f>
        <v>0</v>
      </c>
      <c r="Q34" s="18"/>
      <c r="R34" s="46"/>
      <c r="S34" s="46"/>
      <c r="T34" s="10"/>
      <c r="U34" s="49">
        <f t="shared" si="3"/>
        <v>0</v>
      </c>
      <c r="V34" s="43">
        <f t="shared" si="4"/>
        <v>0</v>
      </c>
      <c r="W34" s="44">
        <f>IF(V34=0,0,RANK(V34,$V$10:$V$40,0))</f>
        <v>0</v>
      </c>
      <c r="X34" s="19" t="str">
        <f t="shared" si="6"/>
        <v>Martina Lobos</v>
      </c>
      <c r="Y34" s="19" t="str">
        <f>$C34</f>
        <v>Power Wheels</v>
      </c>
    </row>
    <row r="35" spans="1:24" ht="18.75" customHeight="1" thickBot="1">
      <c r="A35" s="46">
        <f t="shared" si="0"/>
        <v>25</v>
      </c>
      <c r="B35" s="122" t="s">
        <v>310</v>
      </c>
      <c r="C35" s="122" t="s">
        <v>108</v>
      </c>
      <c r="D35" s="46"/>
      <c r="E35" s="120"/>
      <c r="F35" s="9">
        <v>960</v>
      </c>
      <c r="G35" s="18"/>
      <c r="H35" s="46"/>
      <c r="I35" s="46"/>
      <c r="J35" s="33"/>
      <c r="K35" s="38">
        <f t="shared" si="5"/>
        <v>0</v>
      </c>
      <c r="L35" s="8"/>
      <c r="M35" s="46"/>
      <c r="N35" s="46"/>
      <c r="O35" s="10"/>
      <c r="P35" s="38">
        <f>IF(L35=0,0,$F$7+1-L35)</f>
        <v>0</v>
      </c>
      <c r="Q35" s="18"/>
      <c r="R35" s="46"/>
      <c r="S35" s="46"/>
      <c r="T35" s="10"/>
      <c r="U35" s="49">
        <f t="shared" si="3"/>
        <v>0</v>
      </c>
      <c r="V35" s="43">
        <f t="shared" si="4"/>
        <v>0</v>
      </c>
      <c r="W35" s="44">
        <f>IF(V35=0,0,RANK(V35,$V$10:$V$40,0))</f>
        <v>0</v>
      </c>
      <c r="X35" s="19" t="str">
        <f t="shared" si="6"/>
        <v>Antonella Abarca</v>
      </c>
    </row>
    <row r="36" spans="1:24" ht="18.75" customHeight="1" thickBot="1">
      <c r="A36" s="46">
        <f t="shared" si="0"/>
        <v>26</v>
      </c>
      <c r="B36" s="122" t="s">
        <v>126</v>
      </c>
      <c r="C36" s="122" t="s">
        <v>108</v>
      </c>
      <c r="D36" s="46"/>
      <c r="E36" s="120"/>
      <c r="F36" s="9">
        <v>961</v>
      </c>
      <c r="G36" s="18"/>
      <c r="H36" s="46"/>
      <c r="I36" s="46"/>
      <c r="J36" s="33"/>
      <c r="K36" s="38"/>
      <c r="L36" s="8"/>
      <c r="M36" s="46"/>
      <c r="N36" s="46"/>
      <c r="O36" s="10"/>
      <c r="P36" s="38"/>
      <c r="Q36" s="18"/>
      <c r="R36" s="46"/>
      <c r="S36" s="46"/>
      <c r="T36" s="10"/>
      <c r="U36" s="49"/>
      <c r="V36" s="43"/>
      <c r="W36" s="44"/>
      <c r="X36" s="19" t="str">
        <f t="shared" si="6"/>
        <v>Isidora Guzman</v>
      </c>
    </row>
    <row r="37" spans="1:24" ht="18.75" customHeight="1" thickBot="1">
      <c r="A37" s="46">
        <f t="shared" si="0"/>
        <v>27</v>
      </c>
      <c r="B37" s="122" t="s">
        <v>309</v>
      </c>
      <c r="C37" s="122" t="s">
        <v>108</v>
      </c>
      <c r="D37" s="46"/>
      <c r="E37" s="120"/>
      <c r="F37" s="9">
        <v>974</v>
      </c>
      <c r="G37" s="18"/>
      <c r="H37" s="46"/>
      <c r="I37" s="46"/>
      <c r="J37" s="33"/>
      <c r="K37" s="38"/>
      <c r="L37" s="8"/>
      <c r="M37" s="46"/>
      <c r="N37" s="46"/>
      <c r="O37" s="10"/>
      <c r="P37" s="38"/>
      <c r="Q37" s="18"/>
      <c r="R37" s="46"/>
      <c r="S37" s="46"/>
      <c r="T37" s="10"/>
      <c r="U37" s="49"/>
      <c r="V37" s="43"/>
      <c r="W37" s="44"/>
      <c r="X37" s="19" t="str">
        <f t="shared" si="6"/>
        <v>Thiare Grove</v>
      </c>
    </row>
    <row r="38" spans="1:23" ht="18.75" customHeight="1" thickBot="1">
      <c r="A38" s="46">
        <f t="shared" si="0"/>
        <v>28</v>
      </c>
      <c r="B38" s="122" t="s">
        <v>223</v>
      </c>
      <c r="C38" s="122" t="s">
        <v>108</v>
      </c>
      <c r="D38" s="46"/>
      <c r="E38" s="120"/>
      <c r="F38" s="9">
        <v>977</v>
      </c>
      <c r="G38" s="18"/>
      <c r="H38" s="46"/>
      <c r="I38" s="46"/>
      <c r="J38" s="33"/>
      <c r="K38" s="38">
        <f t="shared" si="5"/>
        <v>0</v>
      </c>
      <c r="L38" s="8"/>
      <c r="M38" s="46"/>
      <c r="N38" s="46"/>
      <c r="O38" s="10"/>
      <c r="P38" s="38">
        <f>IF(L38=0,0,$F$7+1-L38)</f>
        <v>0</v>
      </c>
      <c r="Q38" s="18"/>
      <c r="R38" s="46"/>
      <c r="S38" s="46"/>
      <c r="T38" s="9"/>
      <c r="U38" s="49">
        <f t="shared" si="3"/>
        <v>0</v>
      </c>
      <c r="V38" s="43">
        <f t="shared" si="4"/>
        <v>0</v>
      </c>
      <c r="W38" s="44">
        <f>IF(V38=0,0,RANK(V38,$V$10:$V$40,0))</f>
        <v>0</v>
      </c>
    </row>
    <row r="39" spans="1:23" ht="18.75" customHeight="1" thickBot="1">
      <c r="A39" s="46">
        <f t="shared" si="0"/>
        <v>29</v>
      </c>
      <c r="B39" s="122" t="s">
        <v>331</v>
      </c>
      <c r="C39" s="122" t="s">
        <v>330</v>
      </c>
      <c r="D39" s="46"/>
      <c r="E39" s="120"/>
      <c r="F39" s="9">
        <v>997</v>
      </c>
      <c r="G39" s="18"/>
      <c r="H39" s="46"/>
      <c r="I39" s="46"/>
      <c r="J39" s="33"/>
      <c r="K39" s="38"/>
      <c r="L39" s="8"/>
      <c r="M39" s="46"/>
      <c r="N39" s="46"/>
      <c r="O39" s="10"/>
      <c r="P39" s="38"/>
      <c r="Q39" s="18"/>
      <c r="R39" s="46"/>
      <c r="S39" s="46"/>
      <c r="T39" s="9"/>
      <c r="U39" s="39"/>
      <c r="V39" s="43"/>
      <c r="W39" s="44"/>
    </row>
    <row r="40" spans="1:25" ht="18.75" customHeight="1">
      <c r="A40" s="46">
        <f>IF(B40&gt;0,A38+1,"")</f>
      </c>
      <c r="B40" s="122"/>
      <c r="C40" s="122"/>
      <c r="D40" s="46"/>
      <c r="E40" s="46"/>
      <c r="F40" s="9"/>
      <c r="G40" s="18"/>
      <c r="H40" s="46"/>
      <c r="I40" s="46"/>
      <c r="J40" s="33"/>
      <c r="K40" s="38">
        <f>IF(G40=0,0,$F$7+1-G40)</f>
        <v>0</v>
      </c>
      <c r="L40" s="8"/>
      <c r="M40" s="46"/>
      <c r="N40" s="46"/>
      <c r="O40" s="10"/>
      <c r="P40" s="38">
        <f>IF(L40=0,0,$F$7+1-L40)</f>
        <v>0</v>
      </c>
      <c r="Q40" s="18"/>
      <c r="R40" s="46"/>
      <c r="S40" s="46"/>
      <c r="T40" s="9"/>
      <c r="U40" s="39">
        <f>IF(Q40=0,0,$F$7+1-Q40)</f>
        <v>0</v>
      </c>
      <c r="V40" s="43">
        <f>K40+P40+U40</f>
        <v>0</v>
      </c>
      <c r="W40" s="44">
        <f>IF(V40=0,0,RANK(V40,$V$10:$V$34,0))</f>
        <v>0</v>
      </c>
      <c r="X40" s="19">
        <f>$B40</f>
        <v>0</v>
      </c>
      <c r="Y40" s="19" t="str">
        <f>$C35</f>
        <v>Puente Alto</v>
      </c>
    </row>
    <row r="41" spans="7:23" ht="12.75">
      <c r="G41" s="26"/>
      <c r="H41" s="24"/>
      <c r="I41" s="24"/>
      <c r="J41" s="24"/>
      <c r="K41" s="73"/>
      <c r="L41" s="24"/>
      <c r="M41" s="24"/>
      <c r="N41" s="24"/>
      <c r="O41" s="24"/>
      <c r="P41" s="24"/>
      <c r="Q41" s="26"/>
      <c r="R41" s="24"/>
      <c r="S41" s="24"/>
      <c r="T41" s="24"/>
      <c r="U41" s="73"/>
      <c r="V41" s="83"/>
      <c r="W41" s="83"/>
    </row>
    <row r="42" spans="2:23" ht="12.75">
      <c r="B42" s="19" t="s">
        <v>5</v>
      </c>
      <c r="G42" s="26"/>
      <c r="H42" s="24"/>
      <c r="I42" s="24"/>
      <c r="J42" s="24"/>
      <c r="K42" s="73"/>
      <c r="L42" s="83"/>
      <c r="M42" s="24"/>
      <c r="N42" s="24"/>
      <c r="O42" s="24"/>
      <c r="P42" s="24"/>
      <c r="Q42" s="26"/>
      <c r="R42" s="24"/>
      <c r="S42" s="24"/>
      <c r="T42" s="24"/>
      <c r="U42" s="73"/>
      <c r="V42" s="83"/>
      <c r="W42" s="83"/>
    </row>
    <row r="43" spans="7:23" ht="12.75">
      <c r="G43" s="26"/>
      <c r="H43" s="24"/>
      <c r="I43" s="24"/>
      <c r="J43" s="24"/>
      <c r="K43" s="73"/>
      <c r="L43" s="24"/>
      <c r="M43" s="24"/>
      <c r="N43" s="24"/>
      <c r="O43" s="24"/>
      <c r="P43" s="24"/>
      <c r="Q43" s="26"/>
      <c r="R43" s="24"/>
      <c r="S43" s="24"/>
      <c r="T43" s="24"/>
      <c r="U43" s="73"/>
      <c r="V43" s="83"/>
      <c r="W43" s="83"/>
    </row>
    <row r="44" spans="2:23" ht="13.5" thickBot="1">
      <c r="B44" s="19" t="s">
        <v>6</v>
      </c>
      <c r="G44" s="74"/>
      <c r="H44" s="29"/>
      <c r="I44" s="29"/>
      <c r="J44" s="29"/>
      <c r="K44" s="75"/>
      <c r="L44" s="29"/>
      <c r="M44" s="29"/>
      <c r="N44" s="29"/>
      <c r="O44" s="29"/>
      <c r="P44" s="29"/>
      <c r="Q44" s="74"/>
      <c r="R44" s="29"/>
      <c r="S44" s="29"/>
      <c r="T44" s="29"/>
      <c r="U44" s="75"/>
      <c r="V44" s="83"/>
      <c r="W44" s="83"/>
    </row>
    <row r="45" spans="22:23" ht="12.75">
      <c r="V45" s="83"/>
      <c r="W45" s="83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2"/>
  <sheetViews>
    <sheetView showZeros="0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4.421875" style="19" hidden="1" customWidth="1"/>
    <col min="6" max="7" width="9.140625" style="19" customWidth="1"/>
    <col min="8" max="9" width="0" style="19" hidden="1" customWidth="1"/>
    <col min="10" max="12" width="9.140625" style="19" customWidth="1"/>
    <col min="13" max="14" width="0" style="19" hidden="1" customWidth="1"/>
    <col min="15" max="17" width="9.140625" style="19" customWidth="1"/>
    <col min="18" max="19" width="0" style="19" hidden="1" customWidth="1"/>
    <col min="20" max="23" width="9.140625" style="19" customWidth="1"/>
    <col min="24" max="25" width="0" style="19" hidden="1" customWidth="1"/>
    <col min="26" max="16384" width="9.140625" style="19" customWidth="1"/>
  </cols>
  <sheetData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15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4">
        <f>COUNTA(B10:B27)</f>
        <v>17</v>
      </c>
      <c r="G7" s="61" t="s">
        <v>11</v>
      </c>
      <c r="J7" s="194"/>
      <c r="K7" s="195"/>
      <c r="L7" s="61" t="s">
        <v>11</v>
      </c>
      <c r="O7" s="186"/>
      <c r="P7" s="187"/>
      <c r="Q7" s="61" t="s">
        <v>11</v>
      </c>
      <c r="T7" s="186"/>
      <c r="U7" s="187"/>
    </row>
    <row r="8" spans="7:23" ht="29.25" customHeight="1" thickBot="1">
      <c r="G8" s="191"/>
      <c r="H8" s="192"/>
      <c r="I8" s="192"/>
      <c r="J8" s="192"/>
      <c r="K8" s="193"/>
      <c r="L8" s="196"/>
      <c r="M8" s="197"/>
      <c r="N8" s="197"/>
      <c r="O8" s="197"/>
      <c r="P8" s="198"/>
      <c r="Q8" s="197"/>
      <c r="R8" s="197"/>
      <c r="S8" s="197"/>
      <c r="T8" s="197"/>
      <c r="U8" s="198"/>
      <c r="V8" s="24"/>
      <c r="W8" s="24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7" t="s">
        <v>1</v>
      </c>
      <c r="G9" s="56" t="s">
        <v>2</v>
      </c>
      <c r="J9" s="58" t="s">
        <v>3</v>
      </c>
      <c r="K9" s="59" t="s">
        <v>4</v>
      </c>
      <c r="L9" s="76" t="s">
        <v>2</v>
      </c>
      <c r="O9" s="77" t="s">
        <v>3</v>
      </c>
      <c r="P9" s="78" t="s">
        <v>4</v>
      </c>
      <c r="Q9" s="76"/>
      <c r="T9" s="77"/>
      <c r="U9" s="79" t="s">
        <v>4</v>
      </c>
      <c r="V9" s="68" t="s">
        <v>7</v>
      </c>
      <c r="W9" s="69" t="s">
        <v>2</v>
      </c>
      <c r="AA9" s="19"/>
    </row>
    <row r="10" spans="1:25" ht="20.25" customHeight="1">
      <c r="A10" s="50">
        <f aca="true" t="shared" si="0" ref="A10:A26">IF(B10&gt;0,A9+1,"")</f>
        <v>1</v>
      </c>
      <c r="B10" s="93" t="s">
        <v>85</v>
      </c>
      <c r="C10" s="93" t="s">
        <v>25</v>
      </c>
      <c r="D10" s="93" t="s">
        <v>34</v>
      </c>
      <c r="E10" s="94" t="s">
        <v>38</v>
      </c>
      <c r="F10" s="95">
        <v>135</v>
      </c>
      <c r="G10" s="30"/>
      <c r="J10" s="37"/>
      <c r="K10" s="11">
        <f>IF(G10=0,0,$F$7+1-G10)</f>
        <v>0</v>
      </c>
      <c r="L10" s="15"/>
      <c r="M10" s="22"/>
      <c r="N10" s="22"/>
      <c r="O10" s="55"/>
      <c r="P10" s="49">
        <f>IF(L10=0,0,$F$7+1-L10)</f>
        <v>0</v>
      </c>
      <c r="Q10" s="15"/>
      <c r="R10" s="48"/>
      <c r="S10" s="48"/>
      <c r="T10" s="55"/>
      <c r="U10" s="38">
        <f>IF(Q10=0,0,$F$7+1-Q10)</f>
        <v>0</v>
      </c>
      <c r="V10" s="106">
        <f>K10+P10+U10</f>
        <v>0</v>
      </c>
      <c r="W10" s="31">
        <f>IF(V10=0,0,RANK(V10,$V$10:$V$27,0))</f>
        <v>0</v>
      </c>
      <c r="X10" s="19" t="str">
        <f>$B10</f>
        <v>Eric Gauna</v>
      </c>
      <c r="Y10" s="19" t="str">
        <f>$C10</f>
        <v>Escuela Nacional</v>
      </c>
    </row>
    <row r="11" spans="1:25" ht="20.25" customHeight="1" thickBot="1">
      <c r="A11" s="51">
        <f t="shared" si="0"/>
        <v>2</v>
      </c>
      <c r="B11" s="119" t="s">
        <v>92</v>
      </c>
      <c r="C11" s="119" t="s">
        <v>25</v>
      </c>
      <c r="D11" s="119"/>
      <c r="E11" s="120"/>
      <c r="F11" s="121">
        <v>136</v>
      </c>
      <c r="G11" s="18"/>
      <c r="J11" s="10"/>
      <c r="K11" s="11">
        <f>IF(G11=0,0,$F$7+1-G11)</f>
        <v>0</v>
      </c>
      <c r="L11" s="8"/>
      <c r="M11" s="24"/>
      <c r="N11" s="24"/>
      <c r="O11" s="10"/>
      <c r="P11" s="84">
        <f>IF(L11=0,0,$F$7+1-L11)</f>
        <v>0</v>
      </c>
      <c r="Q11" s="8"/>
      <c r="R11" s="46"/>
      <c r="S11" s="46"/>
      <c r="T11" s="10"/>
      <c r="U11" s="38">
        <f>IF(Q11=0,0,$F$7+1-Q11)</f>
        <v>0</v>
      </c>
      <c r="V11" s="106">
        <f aca="true" t="shared" si="1" ref="V11:V22">K11+P11+U11</f>
        <v>0</v>
      </c>
      <c r="W11" s="31">
        <f>IF(V11=0,0,RANK(V11,$V$10:$V$27,0))</f>
        <v>0</v>
      </c>
      <c r="X11" s="19" t="str">
        <f>$B11</f>
        <v>Gabriel Reyes</v>
      </c>
      <c r="Y11" s="19" t="str">
        <f>$C11</f>
        <v>Escuela Nacional</v>
      </c>
    </row>
    <row r="12" spans="1:23" ht="20.25" customHeight="1">
      <c r="A12" s="50">
        <f t="shared" si="0"/>
        <v>3</v>
      </c>
      <c r="B12" s="122" t="s">
        <v>188</v>
      </c>
      <c r="C12" s="122" t="s">
        <v>172</v>
      </c>
      <c r="D12" s="46"/>
      <c r="E12" s="46"/>
      <c r="F12" s="38">
        <v>172</v>
      </c>
      <c r="G12" s="18"/>
      <c r="J12" s="10"/>
      <c r="K12" s="11">
        <f aca="true" t="shared" si="2" ref="K12:K25">IF(G12=0,0,$F$7+1-G12)</f>
        <v>0</v>
      </c>
      <c r="L12" s="8"/>
      <c r="M12" s="24"/>
      <c r="N12" s="24"/>
      <c r="O12" s="10"/>
      <c r="P12" s="84">
        <f aca="true" t="shared" si="3" ref="P12:P22">IF(L12=0,0,$F$7+1-L12)</f>
        <v>0</v>
      </c>
      <c r="Q12" s="8"/>
      <c r="R12" s="46"/>
      <c r="S12" s="46"/>
      <c r="T12" s="10"/>
      <c r="U12" s="38">
        <f>IF(Q12=0,0,$F$7+1-Q12)</f>
        <v>0</v>
      </c>
      <c r="V12" s="106">
        <f t="shared" si="1"/>
        <v>0</v>
      </c>
      <c r="W12" s="31">
        <f>IF(V12=0,0,RANK(V12,$V$10:$V$27,0))</f>
        <v>0</v>
      </c>
    </row>
    <row r="13" spans="1:23" ht="20.25" customHeight="1" thickBot="1">
      <c r="A13" s="51">
        <f t="shared" si="0"/>
        <v>4</v>
      </c>
      <c r="B13" s="119" t="s">
        <v>282</v>
      </c>
      <c r="C13" s="119" t="s">
        <v>172</v>
      </c>
      <c r="D13" s="119"/>
      <c r="E13" s="120"/>
      <c r="F13" s="121">
        <v>175</v>
      </c>
      <c r="G13" s="18"/>
      <c r="J13" s="10"/>
      <c r="K13" s="11">
        <f t="shared" si="2"/>
        <v>0</v>
      </c>
      <c r="L13" s="8"/>
      <c r="M13" s="24"/>
      <c r="N13" s="24"/>
      <c r="O13" s="10"/>
      <c r="P13" s="84">
        <f t="shared" si="3"/>
        <v>0</v>
      </c>
      <c r="Q13" s="8"/>
      <c r="R13" s="46"/>
      <c r="S13" s="46"/>
      <c r="T13" s="10"/>
      <c r="U13" s="38">
        <f>IF(Q13=0,0,$F$7+1-Q13)</f>
        <v>0</v>
      </c>
      <c r="V13" s="106">
        <f t="shared" si="1"/>
        <v>0</v>
      </c>
      <c r="W13" s="31">
        <f>IF(V13=0,0,RANK(V13,$V$10:$V$27,0))</f>
        <v>0</v>
      </c>
    </row>
    <row r="14" spans="1:23" ht="20.25" customHeight="1">
      <c r="A14" s="50">
        <f t="shared" si="0"/>
        <v>5</v>
      </c>
      <c r="B14" s="122" t="s">
        <v>127</v>
      </c>
      <c r="C14" s="122" t="s">
        <v>22</v>
      </c>
      <c r="D14" s="46"/>
      <c r="E14" s="120"/>
      <c r="F14" s="38">
        <v>203</v>
      </c>
      <c r="G14" s="18"/>
      <c r="J14" s="10"/>
      <c r="K14" s="11">
        <f t="shared" si="2"/>
        <v>0</v>
      </c>
      <c r="L14" s="8"/>
      <c r="M14" s="24"/>
      <c r="N14" s="24"/>
      <c r="O14" s="10"/>
      <c r="P14" s="84">
        <f t="shared" si="3"/>
        <v>0</v>
      </c>
      <c r="Q14" s="8"/>
      <c r="R14" s="46"/>
      <c r="S14" s="46"/>
      <c r="T14" s="10"/>
      <c r="U14" s="38">
        <f>IF(Q14=0,0,$F$7+1-Q14)</f>
        <v>0</v>
      </c>
      <c r="V14" s="106">
        <f t="shared" si="1"/>
        <v>0</v>
      </c>
      <c r="W14" s="31">
        <f>IF(V14=0,0,RANK(V14,$V$10:$V$27,0))</f>
        <v>0</v>
      </c>
    </row>
    <row r="15" spans="1:25" ht="20.25" customHeight="1" thickBot="1">
      <c r="A15" s="51">
        <f t="shared" si="0"/>
        <v>6</v>
      </c>
      <c r="B15" s="119" t="s">
        <v>129</v>
      </c>
      <c r="C15" s="119" t="s">
        <v>22</v>
      </c>
      <c r="D15" s="119"/>
      <c r="E15" s="120"/>
      <c r="F15" s="121">
        <v>207</v>
      </c>
      <c r="G15" s="18"/>
      <c r="J15" s="10"/>
      <c r="K15" s="11">
        <f t="shared" si="2"/>
        <v>0</v>
      </c>
      <c r="L15" s="8"/>
      <c r="M15" s="24"/>
      <c r="N15" s="24"/>
      <c r="O15" s="10"/>
      <c r="P15" s="84">
        <f t="shared" si="3"/>
        <v>0</v>
      </c>
      <c r="Q15" s="8"/>
      <c r="R15" s="46"/>
      <c r="S15" s="46"/>
      <c r="T15" s="9"/>
      <c r="U15" s="38">
        <f aca="true" t="shared" si="4" ref="U15:U20">IF(Q15=0,0,$F$7+1-Q15)</f>
        <v>0</v>
      </c>
      <c r="V15" s="106">
        <f t="shared" si="1"/>
        <v>0</v>
      </c>
      <c r="W15" s="31">
        <f>IF(V15=0,0,RANK(V15,$V$10:$V$27,0))</f>
        <v>0</v>
      </c>
      <c r="X15" s="19" t="str">
        <f>$B15</f>
        <v>Gian Celedon</v>
      </c>
      <c r="Y15" s="19" t="str">
        <f>$C15</f>
        <v>Leones Rojos</v>
      </c>
    </row>
    <row r="16" spans="1:25" ht="20.25" customHeight="1">
      <c r="A16" s="50">
        <f t="shared" si="0"/>
        <v>7</v>
      </c>
      <c r="B16" s="122" t="s">
        <v>128</v>
      </c>
      <c r="C16" s="122" t="s">
        <v>22</v>
      </c>
      <c r="D16" s="46"/>
      <c r="E16" s="120"/>
      <c r="F16" s="38">
        <v>215</v>
      </c>
      <c r="G16" s="18"/>
      <c r="J16" s="10"/>
      <c r="K16" s="11">
        <f t="shared" si="2"/>
        <v>0</v>
      </c>
      <c r="L16" s="8"/>
      <c r="M16" s="24"/>
      <c r="N16" s="24"/>
      <c r="O16" s="10"/>
      <c r="P16" s="84">
        <f t="shared" si="3"/>
        <v>0</v>
      </c>
      <c r="Q16" s="8"/>
      <c r="R16" s="46"/>
      <c r="S16" s="46"/>
      <c r="T16" s="9"/>
      <c r="U16" s="38">
        <f t="shared" si="4"/>
        <v>0</v>
      </c>
      <c r="V16" s="106">
        <f t="shared" si="1"/>
        <v>0</v>
      </c>
      <c r="W16" s="31">
        <f>IF(V16=0,0,RANK(V16,$V$10:$V$27,0))</f>
        <v>0</v>
      </c>
      <c r="X16" s="19" t="str">
        <f>$B16</f>
        <v>Renato Arrouch</v>
      </c>
      <c r="Y16" s="19" t="str">
        <f>$C16</f>
        <v>Leones Rojos</v>
      </c>
    </row>
    <row r="17" spans="1:25" ht="20.25" customHeight="1" thickBot="1">
      <c r="A17" s="51">
        <f t="shared" si="0"/>
        <v>8</v>
      </c>
      <c r="B17" s="119" t="s">
        <v>197</v>
      </c>
      <c r="C17" s="119" t="s">
        <v>22</v>
      </c>
      <c r="D17" s="119"/>
      <c r="E17" s="120"/>
      <c r="F17" s="121">
        <v>217</v>
      </c>
      <c r="G17" s="18"/>
      <c r="J17" s="10"/>
      <c r="K17" s="11">
        <f t="shared" si="2"/>
        <v>0</v>
      </c>
      <c r="L17" s="8"/>
      <c r="M17" s="24"/>
      <c r="N17" s="24"/>
      <c r="O17" s="10"/>
      <c r="P17" s="84">
        <f t="shared" si="3"/>
        <v>0</v>
      </c>
      <c r="Q17" s="8"/>
      <c r="R17" s="46"/>
      <c r="S17" s="46"/>
      <c r="T17" s="10"/>
      <c r="U17" s="38">
        <f t="shared" si="4"/>
        <v>0</v>
      </c>
      <c r="V17" s="106">
        <f t="shared" si="1"/>
        <v>0</v>
      </c>
      <c r="W17" s="31">
        <f>IF(V17=0,0,RANK(V17,$V$10:$V$27,0))</f>
        <v>0</v>
      </c>
      <c r="X17" s="19" t="str">
        <f>$B17</f>
        <v>Elias Nuñez</v>
      </c>
      <c r="Y17" s="19" t="str">
        <f>$C17</f>
        <v>Leones Rojos</v>
      </c>
    </row>
    <row r="18" spans="1:25" ht="20.25" customHeight="1">
      <c r="A18" s="50">
        <f t="shared" si="0"/>
        <v>9</v>
      </c>
      <c r="B18" s="119" t="s">
        <v>219</v>
      </c>
      <c r="C18" s="119" t="s">
        <v>82</v>
      </c>
      <c r="D18" s="119" t="s">
        <v>31</v>
      </c>
      <c r="E18" s="120" t="s">
        <v>38</v>
      </c>
      <c r="F18" s="121">
        <v>265</v>
      </c>
      <c r="G18" s="18"/>
      <c r="J18" s="10"/>
      <c r="K18" s="11">
        <f t="shared" si="2"/>
        <v>0</v>
      </c>
      <c r="L18" s="8"/>
      <c r="M18" s="24"/>
      <c r="N18" s="24"/>
      <c r="O18" s="10"/>
      <c r="P18" s="84">
        <f t="shared" si="3"/>
        <v>0</v>
      </c>
      <c r="Q18" s="8"/>
      <c r="R18" s="46"/>
      <c r="S18" s="46"/>
      <c r="T18" s="10"/>
      <c r="U18" s="38">
        <f t="shared" si="4"/>
        <v>0</v>
      </c>
      <c r="V18" s="106">
        <f t="shared" si="1"/>
        <v>0</v>
      </c>
      <c r="W18" s="31">
        <f>IF(V18=0,0,RANK(V18,$V$10:$V$27,0))</f>
        <v>0</v>
      </c>
      <c r="X18" s="19" t="str">
        <f>$B18</f>
        <v>Julian Villacura</v>
      </c>
      <c r="Y18" s="19" t="str">
        <f>$C18</f>
        <v>Boosted</v>
      </c>
    </row>
    <row r="19" spans="1:23" ht="20.25" customHeight="1" thickBot="1">
      <c r="A19" s="51">
        <f t="shared" si="0"/>
        <v>10</v>
      </c>
      <c r="B19" s="119" t="s">
        <v>140</v>
      </c>
      <c r="C19" s="119" t="s">
        <v>64</v>
      </c>
      <c r="D19" s="119" t="s">
        <v>24</v>
      </c>
      <c r="E19" s="120" t="s">
        <v>38</v>
      </c>
      <c r="F19" s="121">
        <v>500</v>
      </c>
      <c r="G19" s="18"/>
      <c r="J19" s="10"/>
      <c r="K19" s="11">
        <f t="shared" si="2"/>
        <v>0</v>
      </c>
      <c r="L19" s="8"/>
      <c r="M19" s="24"/>
      <c r="N19" s="24"/>
      <c r="O19" s="10"/>
      <c r="P19" s="84">
        <f t="shared" si="3"/>
        <v>0</v>
      </c>
      <c r="Q19" s="8"/>
      <c r="R19" s="46"/>
      <c r="S19" s="46"/>
      <c r="T19" s="10"/>
      <c r="U19" s="38">
        <f t="shared" si="4"/>
        <v>0</v>
      </c>
      <c r="V19" s="106">
        <f t="shared" si="1"/>
        <v>0</v>
      </c>
      <c r="W19" s="31">
        <f>IF(V19=0,0,RANK(V19,$V$10:$V$27,0))</f>
        <v>0</v>
      </c>
    </row>
    <row r="20" spans="1:23" ht="20.25" customHeight="1">
      <c r="A20" s="50">
        <f t="shared" si="0"/>
        <v>11</v>
      </c>
      <c r="B20" s="119" t="s">
        <v>130</v>
      </c>
      <c r="C20" s="119" t="s">
        <v>69</v>
      </c>
      <c r="D20" s="119"/>
      <c r="E20" s="120"/>
      <c r="F20" s="121">
        <v>760</v>
      </c>
      <c r="G20" s="18"/>
      <c r="J20" s="10"/>
      <c r="K20" s="11">
        <f t="shared" si="2"/>
        <v>0</v>
      </c>
      <c r="L20" s="8"/>
      <c r="M20" s="24"/>
      <c r="N20" s="24"/>
      <c r="O20" s="10"/>
      <c r="P20" s="84">
        <f t="shared" si="3"/>
        <v>0</v>
      </c>
      <c r="Q20" s="8"/>
      <c r="R20" s="46"/>
      <c r="S20" s="46"/>
      <c r="T20" s="10"/>
      <c r="U20" s="38">
        <f t="shared" si="4"/>
        <v>0</v>
      </c>
      <c r="V20" s="106">
        <f t="shared" si="1"/>
        <v>0</v>
      </c>
      <c r="W20" s="31">
        <f>IF(V20=0,0,RANK(V20,$V$10:$V$27,0))</f>
        <v>0</v>
      </c>
    </row>
    <row r="21" spans="1:25" ht="20.25" customHeight="1" thickBot="1">
      <c r="A21" s="51">
        <f t="shared" si="0"/>
        <v>12</v>
      </c>
      <c r="B21" s="119" t="s">
        <v>139</v>
      </c>
      <c r="C21" s="119" t="s">
        <v>133</v>
      </c>
      <c r="D21" s="119"/>
      <c r="E21" s="120"/>
      <c r="F21" s="121">
        <v>826</v>
      </c>
      <c r="G21" s="18"/>
      <c r="J21" s="10"/>
      <c r="K21" s="11">
        <f t="shared" si="2"/>
        <v>0</v>
      </c>
      <c r="L21" s="8"/>
      <c r="M21" s="24"/>
      <c r="N21" s="24"/>
      <c r="O21" s="10"/>
      <c r="P21" s="84">
        <f t="shared" si="3"/>
        <v>0</v>
      </c>
      <c r="Q21" s="8"/>
      <c r="R21" s="46"/>
      <c r="S21" s="46"/>
      <c r="T21" s="10"/>
      <c r="U21" s="38">
        <f>IF(Q21=0,0,$F$7+1-Q21)</f>
        <v>0</v>
      </c>
      <c r="V21" s="106">
        <f t="shared" si="1"/>
        <v>0</v>
      </c>
      <c r="W21" s="31">
        <f>IF(V21=0,0,RANK(V21,$V$10:$V$27,0))</f>
        <v>0</v>
      </c>
      <c r="X21" s="19" t="str">
        <f>$B21</f>
        <v>Maximo Viñales</v>
      </c>
      <c r="Y21" s="19" t="str">
        <f>$C21</f>
        <v>RPA</v>
      </c>
    </row>
    <row r="22" spans="1:25" ht="20.25" customHeight="1">
      <c r="A22" s="50">
        <f t="shared" si="0"/>
        <v>13</v>
      </c>
      <c r="B22" s="122" t="s">
        <v>246</v>
      </c>
      <c r="C22" s="122" t="s">
        <v>108</v>
      </c>
      <c r="D22" s="46"/>
      <c r="E22" s="46"/>
      <c r="F22" s="38">
        <v>965</v>
      </c>
      <c r="G22" s="18"/>
      <c r="J22" s="10"/>
      <c r="K22" s="11">
        <f t="shared" si="2"/>
        <v>0</v>
      </c>
      <c r="L22" s="8"/>
      <c r="M22" s="24"/>
      <c r="N22" s="24"/>
      <c r="O22" s="10"/>
      <c r="P22" s="84">
        <f t="shared" si="3"/>
        <v>0</v>
      </c>
      <c r="Q22" s="8"/>
      <c r="R22" s="46"/>
      <c r="S22" s="46"/>
      <c r="T22" s="10"/>
      <c r="U22" s="38">
        <f>IF(Q22=0,0,$F$7+1-Q22)</f>
        <v>0</v>
      </c>
      <c r="V22" s="106">
        <f t="shared" si="1"/>
        <v>0</v>
      </c>
      <c r="W22" s="31">
        <f>IF(V22=0,0,RANK(V22,$V$10:$V$27,0))</f>
        <v>0</v>
      </c>
      <c r="X22" s="19" t="str">
        <f>$B22</f>
        <v>Juan Donoso</v>
      </c>
      <c r="Y22" s="19" t="str">
        <f>$C22</f>
        <v>Puente Alto</v>
      </c>
    </row>
    <row r="23" spans="1:23" ht="20.25" customHeight="1" thickBot="1">
      <c r="A23" s="51">
        <f t="shared" si="0"/>
        <v>14</v>
      </c>
      <c r="B23" s="122" t="s">
        <v>187</v>
      </c>
      <c r="C23" s="122" t="s">
        <v>108</v>
      </c>
      <c r="D23" s="46"/>
      <c r="E23" s="46"/>
      <c r="F23" s="38">
        <v>970</v>
      </c>
      <c r="G23" s="18"/>
      <c r="J23" s="10"/>
      <c r="K23" s="11">
        <f t="shared" si="2"/>
        <v>0</v>
      </c>
      <c r="L23" s="8"/>
      <c r="M23" s="24"/>
      <c r="N23" s="24"/>
      <c r="O23" s="10"/>
      <c r="P23" s="84">
        <f>IF(L23=0,0,$F$7+1-L23)</f>
        <v>0</v>
      </c>
      <c r="Q23" s="20"/>
      <c r="R23" s="87"/>
      <c r="S23" s="87"/>
      <c r="T23" s="21"/>
      <c r="U23" s="89">
        <f>IF(Q23=0,0,$F$7+1-Q23)</f>
        <v>0</v>
      </c>
      <c r="V23" s="106">
        <f>K23+P23+U23</f>
        <v>0</v>
      </c>
      <c r="W23" s="31">
        <f>IF(V23=0,0,RANK(V23,$V$10:$V$27,0))</f>
        <v>0</v>
      </c>
    </row>
    <row r="24" spans="1:23" ht="20.25" customHeight="1">
      <c r="A24" s="50">
        <f t="shared" si="0"/>
        <v>15</v>
      </c>
      <c r="B24" s="122" t="s">
        <v>224</v>
      </c>
      <c r="C24" s="122" t="s">
        <v>108</v>
      </c>
      <c r="D24" s="46"/>
      <c r="E24" s="46"/>
      <c r="F24" s="38">
        <v>972</v>
      </c>
      <c r="G24" s="18"/>
      <c r="J24" s="10"/>
      <c r="K24" s="11">
        <f t="shared" si="2"/>
        <v>0</v>
      </c>
      <c r="L24" s="8"/>
      <c r="M24" s="24"/>
      <c r="N24" s="24"/>
      <c r="O24" s="10"/>
      <c r="P24" s="84">
        <f>IF(L24=0,0,$F$7+1-L24)</f>
        <v>0</v>
      </c>
      <c r="Q24" s="20"/>
      <c r="R24" s="87"/>
      <c r="S24" s="87"/>
      <c r="T24" s="21"/>
      <c r="U24" s="89">
        <f>IF(Q24=0,0,$F$7+1-Q24)</f>
        <v>0</v>
      </c>
      <c r="V24" s="106">
        <f>K24+P24+U24</f>
        <v>0</v>
      </c>
      <c r="W24" s="31">
        <f>IF(V24=0,0,RANK(V24,$V$10:$V$27,0))</f>
        <v>0</v>
      </c>
    </row>
    <row r="25" spans="1:23" ht="20.25" customHeight="1" thickBot="1">
      <c r="A25" s="51">
        <f t="shared" si="0"/>
        <v>16</v>
      </c>
      <c r="B25" s="122" t="s">
        <v>308</v>
      </c>
      <c r="C25" s="122" t="s">
        <v>108</v>
      </c>
      <c r="D25" s="46"/>
      <c r="E25" s="46"/>
      <c r="F25" s="38">
        <v>973</v>
      </c>
      <c r="G25" s="18"/>
      <c r="J25" s="10"/>
      <c r="K25" s="11">
        <f t="shared" si="2"/>
        <v>0</v>
      </c>
      <c r="L25" s="8"/>
      <c r="M25" s="24"/>
      <c r="N25" s="24"/>
      <c r="O25" s="10"/>
      <c r="P25" s="84">
        <f>IF(L25=0,0,$F$7+1-L25)</f>
        <v>0</v>
      </c>
      <c r="Q25" s="20"/>
      <c r="R25" s="87"/>
      <c r="S25" s="87"/>
      <c r="T25" s="21"/>
      <c r="U25" s="89">
        <f>IF(Q25=0,0,$F$7+1-Q25)</f>
        <v>0</v>
      </c>
      <c r="V25" s="106">
        <f>K25+P25+U25</f>
        <v>0</v>
      </c>
      <c r="W25" s="31">
        <f>IF(V25=0,0,RANK(V25,$V$10:$V$27,0))</f>
        <v>0</v>
      </c>
    </row>
    <row r="26" spans="1:23" ht="20.25" customHeight="1">
      <c r="A26" s="50">
        <f t="shared" si="0"/>
        <v>17</v>
      </c>
      <c r="B26" s="122" t="s">
        <v>332</v>
      </c>
      <c r="C26" s="122" t="s">
        <v>330</v>
      </c>
      <c r="D26" s="46"/>
      <c r="E26" s="46"/>
      <c r="F26" s="38">
        <v>997</v>
      </c>
      <c r="G26" s="18"/>
      <c r="J26" s="10"/>
      <c r="K26" s="11"/>
      <c r="L26" s="8"/>
      <c r="M26" s="24"/>
      <c r="N26" s="24"/>
      <c r="O26" s="10"/>
      <c r="P26" s="84">
        <f>IF(L26=0,0,$F$7+1-L26)</f>
        <v>0</v>
      </c>
      <c r="Q26" s="20"/>
      <c r="R26" s="87"/>
      <c r="S26" s="87"/>
      <c r="T26" s="21"/>
      <c r="U26" s="89"/>
      <c r="V26" s="106">
        <f>K26+P26+U26</f>
        <v>0</v>
      </c>
      <c r="W26" s="31">
        <f>IF(V26=0,0,RANK(V26,$V$10:$V$27,0))</f>
        <v>0</v>
      </c>
    </row>
    <row r="27" spans="1:25" ht="20.25" customHeight="1" thickBot="1">
      <c r="A27" s="47">
        <f>IF(B27&gt;0,A23+1,"")</f>
      </c>
      <c r="B27" s="136"/>
      <c r="C27" s="136"/>
      <c r="D27" s="80"/>
      <c r="E27" s="80"/>
      <c r="F27" s="85"/>
      <c r="G27" s="18"/>
      <c r="J27" s="10"/>
      <c r="K27" s="11">
        <f>IF(G27=0,0,$F$7+1-G27)</f>
        <v>0</v>
      </c>
      <c r="L27" s="8"/>
      <c r="M27" s="24"/>
      <c r="N27" s="24"/>
      <c r="O27" s="10"/>
      <c r="P27" s="84">
        <f>IF(L27=0,0,$F$7+1-L27)</f>
        <v>0</v>
      </c>
      <c r="Q27" s="28"/>
      <c r="R27" s="80"/>
      <c r="S27" s="80"/>
      <c r="T27" s="17"/>
      <c r="U27" s="85"/>
      <c r="V27" s="106">
        <f>K27+P27+U27</f>
        <v>0</v>
      </c>
      <c r="W27" s="31">
        <f>IF(V27=0,0,RANK(V27,$V$10:$V$27,0))</f>
        <v>0</v>
      </c>
      <c r="X27" s="19" t="e">
        <f>#REF!</f>
        <v>#REF!</v>
      </c>
      <c r="Y27" s="19" t="e">
        <f>#REF!</f>
        <v>#REF!</v>
      </c>
    </row>
    <row r="28" spans="7:23" ht="12.75">
      <c r="G28" s="71"/>
      <c r="H28" s="22"/>
      <c r="I28" s="22"/>
      <c r="J28" s="22"/>
      <c r="K28" s="72"/>
      <c r="L28" s="83"/>
      <c r="M28" s="24"/>
      <c r="N28" s="24"/>
      <c r="O28" s="24"/>
      <c r="P28" s="24"/>
      <c r="Q28" s="26"/>
      <c r="R28" s="24"/>
      <c r="S28" s="24"/>
      <c r="T28" s="24"/>
      <c r="U28" s="73"/>
      <c r="V28" s="24"/>
      <c r="W28" s="24"/>
    </row>
    <row r="29" spans="2:23" ht="12.75">
      <c r="B29" s="19" t="s">
        <v>5</v>
      </c>
      <c r="G29" s="26"/>
      <c r="H29" s="24"/>
      <c r="I29" s="24"/>
      <c r="J29" s="24"/>
      <c r="K29" s="73"/>
      <c r="L29" s="24"/>
      <c r="M29" s="24"/>
      <c r="N29" s="24"/>
      <c r="O29" s="24"/>
      <c r="P29" s="24"/>
      <c r="Q29" s="26"/>
      <c r="R29" s="24"/>
      <c r="S29" s="24"/>
      <c r="T29" s="24"/>
      <c r="U29" s="73"/>
      <c r="V29" s="24"/>
      <c r="W29" s="24"/>
    </row>
    <row r="30" spans="7:23" ht="12.75">
      <c r="G30" s="26"/>
      <c r="H30" s="24"/>
      <c r="I30" s="24"/>
      <c r="J30" s="24"/>
      <c r="K30" s="73"/>
      <c r="L30" s="24"/>
      <c r="M30" s="24"/>
      <c r="N30" s="24"/>
      <c r="O30" s="24"/>
      <c r="P30" s="24"/>
      <c r="Q30" s="26"/>
      <c r="R30" s="24"/>
      <c r="S30" s="24"/>
      <c r="T30" s="24"/>
      <c r="U30" s="73"/>
      <c r="V30" s="24"/>
      <c r="W30" s="24"/>
    </row>
    <row r="31" spans="2:23" ht="13.5" thickBot="1">
      <c r="B31" s="19" t="s">
        <v>6</v>
      </c>
      <c r="G31" s="74"/>
      <c r="H31" s="29"/>
      <c r="I31" s="29"/>
      <c r="J31" s="29"/>
      <c r="K31" s="75"/>
      <c r="L31" s="29"/>
      <c r="M31" s="29"/>
      <c r="N31" s="29"/>
      <c r="O31" s="29"/>
      <c r="P31" s="29"/>
      <c r="Q31" s="74"/>
      <c r="R31" s="29"/>
      <c r="S31" s="29"/>
      <c r="T31" s="29"/>
      <c r="U31" s="75"/>
      <c r="V31" s="24"/>
      <c r="W31" s="24"/>
    </row>
    <row r="32" spans="22:23" ht="12.75">
      <c r="V32" s="24"/>
      <c r="W32" s="24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0"/>
  <sheetViews>
    <sheetView showZeros="0" zoomScaleSheetLayoutView="100" zoomScalePageLayoutView="0" workbookViewId="0" topLeftCell="A19">
      <selection activeCell="G26" sqref="G26:G27"/>
    </sheetView>
  </sheetViews>
  <sheetFormatPr defaultColWidth="9.140625" defaultRowHeight="12.75"/>
  <cols>
    <col min="1" max="1" width="3.28125" style="19" customWidth="1"/>
    <col min="2" max="2" width="25.421875" style="19" bestFit="1" customWidth="1"/>
    <col min="3" max="3" width="21.57421875" style="19" bestFit="1" customWidth="1"/>
    <col min="4" max="4" width="21.57421875" style="19" hidden="1" customWidth="1"/>
    <col min="5" max="5" width="4.421875" style="19" hidden="1" customWidth="1"/>
    <col min="6" max="7" width="9.140625" style="19" customWidth="1"/>
    <col min="8" max="9" width="0" style="19" hidden="1" customWidth="1"/>
    <col min="10" max="12" width="9.140625" style="19" customWidth="1"/>
    <col min="13" max="14" width="0" style="19" hidden="1" customWidth="1"/>
    <col min="15" max="17" width="9.140625" style="19" customWidth="1"/>
    <col min="18" max="19" width="0" style="19" hidden="1" customWidth="1"/>
    <col min="20" max="23" width="9.140625" style="19" customWidth="1"/>
    <col min="24" max="25" width="0" style="19" hidden="1" customWidth="1"/>
    <col min="26" max="16384" width="9.140625" style="19" customWidth="1"/>
  </cols>
  <sheetData>
    <row r="1" ht="15" customHeight="1"/>
    <row r="2" spans="1:17" ht="2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21">
      <c r="A3" s="185" t="s">
        <v>253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5" ht="15">
      <c r="A5" s="60" t="s">
        <v>16</v>
      </c>
    </row>
    <row r="6" ht="15.75" thickBot="1">
      <c r="A6" s="60"/>
    </row>
    <row r="7" spans="3:21" ht="13.5" thickBot="1">
      <c r="C7" s="61" t="s">
        <v>8</v>
      </c>
      <c r="D7" s="62"/>
      <c r="E7" s="62"/>
      <c r="F7" s="184">
        <f>COUNTA(B10:B35)</f>
        <v>26</v>
      </c>
      <c r="G7" s="61" t="s">
        <v>11</v>
      </c>
      <c r="J7" s="194"/>
      <c r="K7" s="195"/>
      <c r="L7" s="61" t="s">
        <v>11</v>
      </c>
      <c r="O7" s="186"/>
      <c r="P7" s="187"/>
      <c r="Q7" s="61" t="s">
        <v>11</v>
      </c>
      <c r="T7" s="194"/>
      <c r="U7" s="195"/>
    </row>
    <row r="8" spans="7:23" ht="29.25" customHeight="1" thickBot="1">
      <c r="G8" s="191"/>
      <c r="H8" s="192"/>
      <c r="I8" s="192"/>
      <c r="J8" s="192"/>
      <c r="K8" s="193"/>
      <c r="L8" s="197"/>
      <c r="M8" s="197"/>
      <c r="N8" s="197"/>
      <c r="O8" s="197"/>
      <c r="P8" s="198"/>
      <c r="Q8" s="197"/>
      <c r="R8" s="197"/>
      <c r="S8" s="197"/>
      <c r="T8" s="197"/>
      <c r="U8" s="198"/>
      <c r="V8" s="24"/>
      <c r="W8" s="24"/>
    </row>
    <row r="9" spans="1:27" s="57" customFormat="1" ht="13.5" thickBot="1">
      <c r="A9" s="63"/>
      <c r="B9" s="64" t="s">
        <v>0</v>
      </c>
      <c r="C9" s="65" t="s">
        <v>18</v>
      </c>
      <c r="D9" s="66"/>
      <c r="E9" s="66" t="s">
        <v>35</v>
      </c>
      <c r="F9" s="67" t="s">
        <v>1</v>
      </c>
      <c r="G9" s="56" t="s">
        <v>2</v>
      </c>
      <c r="J9" s="58" t="s">
        <v>3</v>
      </c>
      <c r="K9" s="59" t="s">
        <v>4</v>
      </c>
      <c r="L9" s="103" t="s">
        <v>2</v>
      </c>
      <c r="O9" s="58" t="s">
        <v>3</v>
      </c>
      <c r="P9" s="104" t="s">
        <v>4</v>
      </c>
      <c r="Q9" s="56" t="s">
        <v>2</v>
      </c>
      <c r="T9" s="58" t="s">
        <v>3</v>
      </c>
      <c r="U9" s="59" t="s">
        <v>4</v>
      </c>
      <c r="V9" s="68" t="s">
        <v>7</v>
      </c>
      <c r="W9" s="69" t="s">
        <v>2</v>
      </c>
      <c r="AA9" s="19"/>
    </row>
    <row r="10" spans="1:25" ht="22.5" customHeight="1">
      <c r="A10" s="46">
        <f>IF(B10&gt;0,A8+1,"")</f>
        <v>1</v>
      </c>
      <c r="B10" s="122" t="s">
        <v>321</v>
      </c>
      <c r="C10" s="122" t="s">
        <v>20</v>
      </c>
      <c r="D10" s="46"/>
      <c r="E10" s="120"/>
      <c r="F10" s="9">
        <v>40</v>
      </c>
      <c r="G10" s="30"/>
      <c r="J10" s="37"/>
      <c r="K10" s="11">
        <f>IF(G10=0,0,$F$7+1-G10)</f>
        <v>0</v>
      </c>
      <c r="L10" s="30"/>
      <c r="O10" s="7"/>
      <c r="P10" s="11">
        <f>IF(L10=0,0,$F$7+1-L10)</f>
        <v>0</v>
      </c>
      <c r="Q10" s="6"/>
      <c r="T10" s="37"/>
      <c r="U10" s="11">
        <f>IF(Q10=0,0,$F$7+1-Q10)</f>
        <v>0</v>
      </c>
      <c r="V10" s="32">
        <f>K10+P10+U10</f>
        <v>0</v>
      </c>
      <c r="W10" s="32">
        <f>IF(V10=0,0,RANK(V10,$V$10:$V$35,0))</f>
        <v>0</v>
      </c>
      <c r="X10" s="19" t="str">
        <f>$B10</f>
        <v>Denisse Muñoz</v>
      </c>
      <c r="Y10" s="19" t="str">
        <f>$C10</f>
        <v>Universitario</v>
      </c>
    </row>
    <row r="11" spans="1:23" ht="22.5" customHeight="1">
      <c r="A11" s="46">
        <v>2</v>
      </c>
      <c r="B11" s="122" t="s">
        <v>322</v>
      </c>
      <c r="C11" s="122" t="s">
        <v>20</v>
      </c>
      <c r="D11" s="46"/>
      <c r="E11" s="120"/>
      <c r="F11" s="9">
        <v>49</v>
      </c>
      <c r="G11" s="30"/>
      <c r="J11" s="37"/>
      <c r="K11" s="11"/>
      <c r="L11" s="30"/>
      <c r="O11" s="7"/>
      <c r="P11" s="11"/>
      <c r="Q11" s="6"/>
      <c r="T11" s="37"/>
      <c r="U11" s="11"/>
      <c r="V11" s="32"/>
      <c r="W11" s="32"/>
    </row>
    <row r="12" spans="1:23" ht="22.5" customHeight="1">
      <c r="A12" s="46">
        <v>3</v>
      </c>
      <c r="B12" s="119" t="s">
        <v>267</v>
      </c>
      <c r="C12" s="119" t="s">
        <v>25</v>
      </c>
      <c r="D12" s="119"/>
      <c r="E12" s="120"/>
      <c r="F12" s="120">
        <v>124</v>
      </c>
      <c r="G12" s="30"/>
      <c r="J12" s="37"/>
      <c r="K12" s="11"/>
      <c r="L12" s="30"/>
      <c r="O12" s="7"/>
      <c r="P12" s="11"/>
      <c r="Q12" s="6"/>
      <c r="T12" s="37"/>
      <c r="U12" s="11"/>
      <c r="V12" s="32"/>
      <c r="W12" s="32"/>
    </row>
    <row r="13" spans="1:25" ht="22.5" customHeight="1">
      <c r="A13" s="46">
        <v>4</v>
      </c>
      <c r="B13" s="119" t="s">
        <v>229</v>
      </c>
      <c r="C13" s="119" t="s">
        <v>25</v>
      </c>
      <c r="D13" s="119"/>
      <c r="E13" s="120"/>
      <c r="F13" s="120">
        <v>132</v>
      </c>
      <c r="G13" s="18"/>
      <c r="J13" s="10"/>
      <c r="K13" s="11">
        <f>IF(G13=0,0,$F$7+1-G13)</f>
        <v>0</v>
      </c>
      <c r="L13" s="18"/>
      <c r="O13" s="10"/>
      <c r="P13" s="11">
        <f>IF(L13=0,0,$F$7+1-L13)</f>
        <v>0</v>
      </c>
      <c r="Q13" s="8"/>
      <c r="T13" s="10"/>
      <c r="U13" s="11">
        <f>IF(Q13=0,0,$F$7+1-Q13)</f>
        <v>0</v>
      </c>
      <c r="V13" s="32">
        <f>K13+P13+U13</f>
        <v>0</v>
      </c>
      <c r="W13" s="32">
        <f>IF(V13=0,0,RANK(V13,$V$10:$V$35,0))</f>
        <v>0</v>
      </c>
      <c r="X13" s="19" t="str">
        <f>$B13</f>
        <v>Maura Aguilera</v>
      </c>
      <c r="Y13" s="19" t="str">
        <f>$C13</f>
        <v>Escuela Nacional</v>
      </c>
    </row>
    <row r="14" spans="1:23" ht="22.5" customHeight="1">
      <c r="A14" s="46">
        <v>5</v>
      </c>
      <c r="B14" s="119" t="s">
        <v>285</v>
      </c>
      <c r="C14" s="119" t="s">
        <v>172</v>
      </c>
      <c r="D14" s="119"/>
      <c r="E14" s="120"/>
      <c r="F14" s="120">
        <v>170</v>
      </c>
      <c r="G14" s="18"/>
      <c r="J14" s="10"/>
      <c r="K14" s="11"/>
      <c r="L14" s="18"/>
      <c r="O14" s="10"/>
      <c r="P14" s="11"/>
      <c r="Q14" s="8"/>
      <c r="T14" s="10"/>
      <c r="U14" s="11"/>
      <c r="V14" s="32"/>
      <c r="W14" s="32"/>
    </row>
    <row r="15" spans="1:23" ht="22.5" customHeight="1">
      <c r="A15" s="46">
        <v>6</v>
      </c>
      <c r="B15" s="119" t="s">
        <v>284</v>
      </c>
      <c r="C15" s="119" t="s">
        <v>172</v>
      </c>
      <c r="D15" s="119"/>
      <c r="E15" s="120"/>
      <c r="F15" s="120">
        <v>173</v>
      </c>
      <c r="G15" s="18"/>
      <c r="J15" s="10"/>
      <c r="K15" s="11"/>
      <c r="L15" s="18"/>
      <c r="O15" s="10"/>
      <c r="P15" s="11"/>
      <c r="Q15" s="8"/>
      <c r="T15" s="10"/>
      <c r="U15" s="11"/>
      <c r="V15" s="32"/>
      <c r="W15" s="32"/>
    </row>
    <row r="16" spans="1:23" ht="22.5" customHeight="1">
      <c r="A16" s="46">
        <v>7</v>
      </c>
      <c r="B16" s="119" t="s">
        <v>136</v>
      </c>
      <c r="C16" s="119" t="s">
        <v>23</v>
      </c>
      <c r="D16" s="119"/>
      <c r="E16" s="120"/>
      <c r="F16" s="120">
        <v>246</v>
      </c>
      <c r="G16" s="18"/>
      <c r="J16" s="10"/>
      <c r="K16" s="11"/>
      <c r="L16" s="18"/>
      <c r="O16" s="10"/>
      <c r="P16" s="11"/>
      <c r="Q16" s="8"/>
      <c r="T16" s="10"/>
      <c r="U16" s="11"/>
      <c r="V16" s="32"/>
      <c r="W16" s="32"/>
    </row>
    <row r="17" spans="1:25" ht="22.5" customHeight="1">
      <c r="A17" s="46">
        <v>8</v>
      </c>
      <c r="B17" s="119" t="s">
        <v>215</v>
      </c>
      <c r="C17" s="119" t="s">
        <v>82</v>
      </c>
      <c r="D17" s="119"/>
      <c r="E17" s="120"/>
      <c r="F17" s="120">
        <v>260</v>
      </c>
      <c r="G17" s="18"/>
      <c r="J17" s="10"/>
      <c r="K17" s="11">
        <f>IF(G17=0,0,$F$7+1-G17)</f>
        <v>0</v>
      </c>
      <c r="L17" s="18"/>
      <c r="O17" s="10"/>
      <c r="P17" s="11">
        <f>IF(L17=0,0,$F$7+1-L17)</f>
        <v>0</v>
      </c>
      <c r="Q17" s="8"/>
      <c r="T17" s="9"/>
      <c r="U17" s="11">
        <f>IF(Q17=0,0,$F$7+1-Q17)</f>
        <v>0</v>
      </c>
      <c r="V17" s="32">
        <f aca="true" t="shared" si="0" ref="V17:V29">K17+P17+U17</f>
        <v>0</v>
      </c>
      <c r="W17" s="32">
        <f>IF(V17=0,0,RANK(V17,$V$10:$V$35,0))</f>
        <v>0</v>
      </c>
      <c r="X17" s="19" t="str">
        <f>$B17</f>
        <v>Josefa Donoso</v>
      </c>
      <c r="Y17" s="19" t="str">
        <f>$C17</f>
        <v>Boosted</v>
      </c>
    </row>
    <row r="18" spans="1:23" ht="22.5" customHeight="1">
      <c r="A18" s="46">
        <v>9</v>
      </c>
      <c r="B18" s="119" t="s">
        <v>138</v>
      </c>
      <c r="C18" s="119" t="s">
        <v>82</v>
      </c>
      <c r="D18" s="119"/>
      <c r="E18" s="120"/>
      <c r="F18" s="120">
        <v>261</v>
      </c>
      <c r="G18" s="18"/>
      <c r="J18" s="10"/>
      <c r="K18" s="11">
        <f>IF(G18=0,0,$F$7+1-G18)</f>
        <v>0</v>
      </c>
      <c r="L18" s="18"/>
      <c r="O18" s="10"/>
      <c r="P18" s="11">
        <f>IF(L18=0,0,$F$7+1-L18)</f>
        <v>0</v>
      </c>
      <c r="Q18" s="8"/>
      <c r="T18" s="9"/>
      <c r="U18" s="11">
        <f>IF(Q18=0,0,$F$7+1-Q18)</f>
        <v>0</v>
      </c>
      <c r="V18" s="32">
        <f t="shared" si="0"/>
        <v>0</v>
      </c>
      <c r="W18" s="32">
        <f>IF(V18=0,0,RANK(V18,$V$10:$V$35,0))</f>
        <v>0</v>
      </c>
    </row>
    <row r="19" spans="1:25" ht="22.5" customHeight="1">
      <c r="A19" s="46">
        <v>10</v>
      </c>
      <c r="B19" s="119" t="s">
        <v>298</v>
      </c>
      <c r="C19" s="119" t="s">
        <v>82</v>
      </c>
      <c r="D19" s="119"/>
      <c r="E19" s="120"/>
      <c r="F19" s="120">
        <v>264</v>
      </c>
      <c r="G19" s="18"/>
      <c r="J19" s="10"/>
      <c r="K19" s="11">
        <f>IF(G19=0,0,$F$7+1-G19)</f>
        <v>0</v>
      </c>
      <c r="L19" s="18"/>
      <c r="O19" s="9"/>
      <c r="P19" s="11">
        <f>IF(L19=0,0,$F$7+1-L19)</f>
        <v>0</v>
      </c>
      <c r="Q19" s="8"/>
      <c r="T19" s="9"/>
      <c r="U19" s="11">
        <f>IF(Q19=0,0,$F$7+1-Q19)</f>
        <v>0</v>
      </c>
      <c r="V19" s="32">
        <f t="shared" si="0"/>
        <v>0</v>
      </c>
      <c r="W19" s="32">
        <f>IF(V19=0,0,RANK(V19,$V$10:$V$35,0))</f>
        <v>0</v>
      </c>
      <c r="X19" s="19" t="str">
        <f>$B19</f>
        <v>Antonella Contreras</v>
      </c>
      <c r="Y19" s="19" t="str">
        <f>$C19</f>
        <v>Boosted</v>
      </c>
    </row>
    <row r="20" spans="1:23" ht="22.5" customHeight="1">
      <c r="A20" s="46">
        <v>11</v>
      </c>
      <c r="B20" s="122" t="s">
        <v>233</v>
      </c>
      <c r="C20" s="122" t="s">
        <v>82</v>
      </c>
      <c r="D20" s="46"/>
      <c r="E20" s="120"/>
      <c r="F20" s="9">
        <v>266</v>
      </c>
      <c r="G20" s="18"/>
      <c r="J20" s="10"/>
      <c r="K20" s="11"/>
      <c r="L20" s="18"/>
      <c r="O20" s="9"/>
      <c r="P20" s="11"/>
      <c r="Q20" s="8"/>
      <c r="T20" s="9"/>
      <c r="U20" s="11"/>
      <c r="V20" s="32"/>
      <c r="W20" s="32"/>
    </row>
    <row r="21" spans="1:23" ht="22.5" customHeight="1">
      <c r="A21" s="46">
        <v>12</v>
      </c>
      <c r="B21" s="119" t="s">
        <v>290</v>
      </c>
      <c r="C21" s="119" t="s">
        <v>228</v>
      </c>
      <c r="D21" s="119"/>
      <c r="E21" s="120"/>
      <c r="F21" s="120">
        <v>367</v>
      </c>
      <c r="G21" s="18"/>
      <c r="J21" s="10"/>
      <c r="K21" s="11"/>
      <c r="L21" s="18"/>
      <c r="O21" s="9"/>
      <c r="P21" s="11"/>
      <c r="Q21" s="8"/>
      <c r="T21" s="9"/>
      <c r="U21" s="11"/>
      <c r="V21" s="32"/>
      <c r="W21" s="32"/>
    </row>
    <row r="22" spans="1:23" ht="22.5" customHeight="1">
      <c r="A22" s="46">
        <v>13</v>
      </c>
      <c r="B22" s="119" t="s">
        <v>275</v>
      </c>
      <c r="C22" s="119" t="s">
        <v>147</v>
      </c>
      <c r="D22" s="119"/>
      <c r="E22" s="120"/>
      <c r="F22" s="120">
        <v>394</v>
      </c>
      <c r="G22" s="18"/>
      <c r="J22" s="10"/>
      <c r="K22" s="11"/>
      <c r="L22" s="18"/>
      <c r="O22" s="9"/>
      <c r="P22" s="11"/>
      <c r="Q22" s="8"/>
      <c r="T22" s="9"/>
      <c r="U22" s="11"/>
      <c r="V22" s="32"/>
      <c r="W22" s="32"/>
    </row>
    <row r="23" spans="1:25" ht="22.5" customHeight="1">
      <c r="A23" s="46">
        <v>14</v>
      </c>
      <c r="B23" s="119" t="s">
        <v>303</v>
      </c>
      <c r="C23" s="119" t="s">
        <v>64</v>
      </c>
      <c r="D23" s="119"/>
      <c r="E23" s="120"/>
      <c r="F23" s="120">
        <v>508</v>
      </c>
      <c r="G23" s="18"/>
      <c r="J23" s="10"/>
      <c r="K23" s="11">
        <f>IF(G23=0,0,$F$7+1-G23)</f>
        <v>0</v>
      </c>
      <c r="L23" s="18"/>
      <c r="O23" s="10"/>
      <c r="P23" s="11">
        <f>IF(L23=0,0,$F$7+1-L23)</f>
        <v>0</v>
      </c>
      <c r="Q23" s="8"/>
      <c r="T23" s="10"/>
      <c r="U23" s="11">
        <f>IF(Q23=0,0,$F$7+1-Q23)</f>
        <v>0</v>
      </c>
      <c r="V23" s="32">
        <f t="shared" si="0"/>
        <v>0</v>
      </c>
      <c r="W23" s="32">
        <f>IF(V23=0,0,RANK(V23,$V$10:$V$35,0))</f>
        <v>0</v>
      </c>
      <c r="X23" s="19" t="str">
        <f>$B23</f>
        <v>Daira Carrasco</v>
      </c>
      <c r="Y23" s="19" t="str">
        <f>$C23</f>
        <v>Fenix</v>
      </c>
    </row>
    <row r="24" spans="1:25" ht="22.5" customHeight="1">
      <c r="A24" s="46">
        <v>15</v>
      </c>
      <c r="B24" s="122" t="s">
        <v>214</v>
      </c>
      <c r="C24" s="122" t="s">
        <v>145</v>
      </c>
      <c r="D24" s="46"/>
      <c r="E24" s="120"/>
      <c r="F24" s="9">
        <v>621</v>
      </c>
      <c r="G24" s="18"/>
      <c r="J24" s="10"/>
      <c r="K24" s="11">
        <f>IF(G24=0,0,$F$7+1-G24)</f>
        <v>0</v>
      </c>
      <c r="L24" s="18"/>
      <c r="O24" s="9"/>
      <c r="P24" s="11">
        <f>IF(L24=0,0,$F$7+1-L24)</f>
        <v>0</v>
      </c>
      <c r="Q24" s="8"/>
      <c r="T24" s="9"/>
      <c r="U24" s="11">
        <f>IF(Q24=0,0,$F$7+1-Q24)</f>
        <v>0</v>
      </c>
      <c r="V24" s="32">
        <f t="shared" si="0"/>
        <v>0</v>
      </c>
      <c r="W24" s="32">
        <f>IF(V24=0,0,RANK(V24,$V$10:$V$35,0))</f>
        <v>0</v>
      </c>
      <c r="X24" s="19" t="str">
        <f>$B24</f>
        <v>Pia Candia</v>
      </c>
      <c r="Y24" s="19" t="str">
        <f>$C24</f>
        <v>Extreme Speed</v>
      </c>
    </row>
    <row r="25" spans="1:25" ht="22.5" customHeight="1">
      <c r="A25" s="46">
        <v>16</v>
      </c>
      <c r="B25" s="122" t="s">
        <v>259</v>
      </c>
      <c r="C25" s="122" t="s">
        <v>109</v>
      </c>
      <c r="D25" s="46"/>
      <c r="E25" s="120"/>
      <c r="F25" s="9">
        <v>705</v>
      </c>
      <c r="G25" s="18"/>
      <c r="J25" s="10"/>
      <c r="K25" s="11">
        <f>IF(G25=0,0,$F$7+1-G25)</f>
        <v>0</v>
      </c>
      <c r="L25" s="18"/>
      <c r="O25" s="9"/>
      <c r="P25" s="11">
        <f>IF(L25=0,0,$F$7+1-L25)</f>
        <v>0</v>
      </c>
      <c r="Q25" s="8"/>
      <c r="T25" s="10"/>
      <c r="U25" s="11">
        <f>IF(Q25=0,0,$F$7+1-Q25)</f>
        <v>0</v>
      </c>
      <c r="V25" s="32">
        <f t="shared" si="0"/>
        <v>0</v>
      </c>
      <c r="W25" s="32">
        <f>IF(V25=0,0,RANK(V25,$V$10:$V$35,0))</f>
        <v>0</v>
      </c>
      <c r="X25" s="19" t="str">
        <f>$B25</f>
        <v>Antonella Perez</v>
      </c>
      <c r="Y25" s="19" t="str">
        <f>$C25</f>
        <v>Hualpen</v>
      </c>
    </row>
    <row r="26" spans="1:23" ht="22.5" customHeight="1">
      <c r="A26" s="46">
        <v>17</v>
      </c>
      <c r="B26" s="122" t="s">
        <v>260</v>
      </c>
      <c r="C26" s="122" t="s">
        <v>109</v>
      </c>
      <c r="D26" s="46"/>
      <c r="E26" s="120"/>
      <c r="F26" s="9">
        <v>714</v>
      </c>
      <c r="G26" s="18"/>
      <c r="J26" s="10"/>
      <c r="K26" s="11"/>
      <c r="L26" s="18"/>
      <c r="O26" s="9"/>
      <c r="P26" s="11"/>
      <c r="Q26" s="8"/>
      <c r="T26" s="10"/>
      <c r="U26" s="11"/>
      <c r="V26" s="32"/>
      <c r="W26" s="32"/>
    </row>
    <row r="27" spans="1:23" ht="22.5" customHeight="1">
      <c r="A27" s="46">
        <v>18</v>
      </c>
      <c r="B27" s="122" t="s">
        <v>300</v>
      </c>
      <c r="C27" s="122" t="s">
        <v>133</v>
      </c>
      <c r="D27" s="46"/>
      <c r="E27" s="120"/>
      <c r="F27" s="9">
        <v>833</v>
      </c>
      <c r="G27" s="18"/>
      <c r="J27" s="10"/>
      <c r="K27" s="11">
        <f>IF(G27=0,0,$F$7+1-G27)</f>
        <v>0</v>
      </c>
      <c r="L27" s="18"/>
      <c r="O27" s="10"/>
      <c r="P27" s="11">
        <f>IF(L27=0,0,$F$7+1-L27)</f>
        <v>0</v>
      </c>
      <c r="Q27" s="8"/>
      <c r="T27" s="10"/>
      <c r="U27" s="11">
        <f>IF(Q27=0,0,$F$7+1-Q27)</f>
        <v>0</v>
      </c>
      <c r="V27" s="32">
        <f t="shared" si="0"/>
        <v>0</v>
      </c>
      <c r="W27" s="32">
        <f>IF(V27=0,0,RANK(V27,$V$10:$V$35,0))</f>
        <v>0</v>
      </c>
    </row>
    <row r="28" spans="1:23" ht="22.5" customHeight="1">
      <c r="A28" s="46">
        <v>19</v>
      </c>
      <c r="B28" s="122" t="s">
        <v>326</v>
      </c>
      <c r="C28" s="122" t="s">
        <v>131</v>
      </c>
      <c r="D28" s="46"/>
      <c r="E28" s="120"/>
      <c r="F28" s="9">
        <v>851</v>
      </c>
      <c r="G28" s="18"/>
      <c r="J28" s="10"/>
      <c r="K28" s="11"/>
      <c r="L28" s="18"/>
      <c r="O28" s="10"/>
      <c r="P28" s="11"/>
      <c r="Q28" s="8"/>
      <c r="T28" s="10"/>
      <c r="U28" s="11"/>
      <c r="V28" s="32"/>
      <c r="W28" s="32"/>
    </row>
    <row r="29" spans="1:25" ht="22.5" customHeight="1">
      <c r="A29" s="46">
        <v>20</v>
      </c>
      <c r="B29" s="122" t="s">
        <v>236</v>
      </c>
      <c r="C29" s="122" t="s">
        <v>134</v>
      </c>
      <c r="D29" s="46"/>
      <c r="E29" s="120"/>
      <c r="F29" s="9">
        <v>905</v>
      </c>
      <c r="G29" s="18"/>
      <c r="J29" s="10"/>
      <c r="K29" s="11">
        <f>IF(G29=0,0,$F$7+1-G29)</f>
        <v>0</v>
      </c>
      <c r="L29" s="18"/>
      <c r="O29" s="9"/>
      <c r="P29" s="11">
        <f>IF(L29=0,0,$F$7+1-L29)</f>
        <v>0</v>
      </c>
      <c r="Q29" s="8"/>
      <c r="T29" s="10"/>
      <c r="U29" s="11">
        <f>IF(Q29=0,0,$F$7+1-Q29)</f>
        <v>0</v>
      </c>
      <c r="V29" s="32">
        <f t="shared" si="0"/>
        <v>0</v>
      </c>
      <c r="W29" s="32">
        <f>IF(V29=0,0,RANK(V29,$V$10:$V$35,0))</f>
        <v>0</v>
      </c>
      <c r="X29" s="19" t="str">
        <f>$B29</f>
        <v>Montserrat Hermosilla</v>
      </c>
      <c r="Y29" s="19" t="str">
        <f>$C29</f>
        <v>Power Wheels</v>
      </c>
    </row>
    <row r="30" spans="1:23" ht="22.5" customHeight="1">
      <c r="A30" s="46">
        <v>21</v>
      </c>
      <c r="B30" s="122" t="s">
        <v>335</v>
      </c>
      <c r="C30" s="122" t="s">
        <v>334</v>
      </c>
      <c r="D30" s="46"/>
      <c r="E30" s="120"/>
      <c r="F30" s="9">
        <v>981</v>
      </c>
      <c r="G30" s="18"/>
      <c r="J30" s="10"/>
      <c r="K30" s="11"/>
      <c r="L30" s="18"/>
      <c r="O30" s="9"/>
      <c r="P30" s="11"/>
      <c r="Q30" s="8"/>
      <c r="T30" s="10"/>
      <c r="U30" s="11"/>
      <c r="V30" s="32"/>
      <c r="W30" s="32"/>
    </row>
    <row r="31" spans="1:23" ht="22.5" customHeight="1">
      <c r="A31" s="46">
        <v>22</v>
      </c>
      <c r="B31" s="122" t="s">
        <v>336</v>
      </c>
      <c r="C31" s="122" t="s">
        <v>334</v>
      </c>
      <c r="D31" s="46"/>
      <c r="E31" s="120"/>
      <c r="F31" s="9">
        <v>999</v>
      </c>
      <c r="G31" s="18"/>
      <c r="J31" s="10"/>
      <c r="K31" s="11"/>
      <c r="L31" s="18"/>
      <c r="O31" s="9"/>
      <c r="P31" s="11"/>
      <c r="Q31" s="8"/>
      <c r="T31" s="10"/>
      <c r="U31" s="11"/>
      <c r="V31" s="32"/>
      <c r="W31" s="32"/>
    </row>
    <row r="32" spans="1:23" ht="22.5" customHeight="1">
      <c r="A32" s="46">
        <v>23</v>
      </c>
      <c r="B32" s="122" t="s">
        <v>337</v>
      </c>
      <c r="C32" s="122" t="s">
        <v>334</v>
      </c>
      <c r="D32" s="46"/>
      <c r="E32" s="120"/>
      <c r="F32" s="9">
        <v>980</v>
      </c>
      <c r="G32" s="18"/>
      <c r="J32" s="10"/>
      <c r="K32" s="11"/>
      <c r="L32" s="18"/>
      <c r="O32" s="9"/>
      <c r="P32" s="11"/>
      <c r="Q32" s="8"/>
      <c r="T32" s="10"/>
      <c r="U32" s="11"/>
      <c r="V32" s="32"/>
      <c r="W32" s="32"/>
    </row>
    <row r="33" spans="1:25" ht="22.5" customHeight="1">
      <c r="A33" s="46">
        <v>24</v>
      </c>
      <c r="B33" s="122" t="s">
        <v>307</v>
      </c>
      <c r="C33" s="122" t="s">
        <v>108</v>
      </c>
      <c r="D33" s="46"/>
      <c r="E33" s="120"/>
      <c r="F33" s="9">
        <v>961</v>
      </c>
      <c r="G33" s="18"/>
      <c r="J33" s="10"/>
      <c r="K33" s="11">
        <f>IF(G33=0,0,$F$7+1-G33)</f>
        <v>0</v>
      </c>
      <c r="L33" s="18"/>
      <c r="O33" s="10"/>
      <c r="P33" s="11">
        <f>IF(L33=0,0,$F$7+1-L33)</f>
        <v>0</v>
      </c>
      <c r="Q33" s="8"/>
      <c r="T33" s="9"/>
      <c r="U33" s="11">
        <f>IF(Q33=0,0,$F$7+1-Q33)</f>
        <v>0</v>
      </c>
      <c r="V33" s="32">
        <f>K33+P33+U33</f>
        <v>0</v>
      </c>
      <c r="W33" s="32">
        <f>IF(V33=0,0,RANK(V33,$V$10:$V$35,0))</f>
        <v>0</v>
      </c>
      <c r="X33" s="19" t="str">
        <f>$B33</f>
        <v>Renata Gonzalez</v>
      </c>
      <c r="Y33" s="19" t="str">
        <f>$C33</f>
        <v>Puente Alto</v>
      </c>
    </row>
    <row r="34" spans="1:25" ht="22.5" customHeight="1">
      <c r="A34" s="46">
        <v>25</v>
      </c>
      <c r="B34" s="122" t="s">
        <v>221</v>
      </c>
      <c r="C34" s="122" t="s">
        <v>108</v>
      </c>
      <c r="D34" s="46"/>
      <c r="E34" s="120"/>
      <c r="F34" s="9">
        <v>964</v>
      </c>
      <c r="G34" s="18"/>
      <c r="J34" s="10"/>
      <c r="K34" s="11"/>
      <c r="L34" s="18"/>
      <c r="O34" s="10"/>
      <c r="P34" s="11"/>
      <c r="Q34" s="8"/>
      <c r="T34" s="9"/>
      <c r="U34" s="11"/>
      <c r="V34" s="32"/>
      <c r="W34" s="32"/>
      <c r="X34" s="19" t="str">
        <f>$B34</f>
        <v>Javiera Cornejo</v>
      </c>
      <c r="Y34" s="19" t="str">
        <f>$C34</f>
        <v>Puente Alto</v>
      </c>
    </row>
    <row r="35" spans="1:25" ht="22.5" customHeight="1" thickBot="1">
      <c r="A35" s="46">
        <v>26</v>
      </c>
      <c r="B35" s="122" t="s">
        <v>222</v>
      </c>
      <c r="C35" s="122" t="s">
        <v>108</v>
      </c>
      <c r="D35" s="46"/>
      <c r="E35" s="120"/>
      <c r="F35" s="9">
        <v>965</v>
      </c>
      <c r="G35" s="18"/>
      <c r="J35" s="9"/>
      <c r="K35" s="11">
        <f>IF(G35=0,0,$F$7+1-G35)</f>
        <v>0</v>
      </c>
      <c r="L35" s="18"/>
      <c r="O35" s="9"/>
      <c r="P35" s="11">
        <f>IF(L35=0,0,$F$7+1-L35)</f>
        <v>0</v>
      </c>
      <c r="Q35" s="8"/>
      <c r="T35" s="9"/>
      <c r="U35" s="11">
        <f>IF(Q35=0,0,$F$7+1-Q35)</f>
        <v>0</v>
      </c>
      <c r="V35" s="31">
        <f>K35+P35+U35</f>
        <v>0</v>
      </c>
      <c r="W35" s="31">
        <f>IF(V35=0,0,RANK(V35,$V$10:$V$35,0))</f>
        <v>0</v>
      </c>
      <c r="X35" s="19" t="str">
        <f>$B35</f>
        <v>Catalina Moya</v>
      </c>
      <c r="Y35" s="19" t="str">
        <f>$C35</f>
        <v>Puente Alto</v>
      </c>
    </row>
    <row r="36" spans="7:23" ht="12.75">
      <c r="G36" s="71"/>
      <c r="H36" s="22"/>
      <c r="I36" s="22"/>
      <c r="J36" s="22"/>
      <c r="K36" s="72"/>
      <c r="L36" s="22"/>
      <c r="M36" s="22"/>
      <c r="N36" s="22"/>
      <c r="O36" s="22"/>
      <c r="P36" s="22"/>
      <c r="Q36" s="71"/>
      <c r="R36" s="22"/>
      <c r="S36" s="22"/>
      <c r="T36" s="22"/>
      <c r="U36" s="72"/>
      <c r="V36" s="24"/>
      <c r="W36" s="24"/>
    </row>
    <row r="37" spans="2:23" ht="12.75">
      <c r="B37" s="19" t="s">
        <v>5</v>
      </c>
      <c r="G37" s="26"/>
      <c r="H37" s="24"/>
      <c r="I37" s="24"/>
      <c r="J37" s="24"/>
      <c r="K37" s="73"/>
      <c r="L37" s="24"/>
      <c r="M37" s="24"/>
      <c r="N37" s="24"/>
      <c r="O37" s="24"/>
      <c r="P37" s="24"/>
      <c r="Q37" s="26"/>
      <c r="R37" s="24"/>
      <c r="S37" s="24"/>
      <c r="T37" s="24"/>
      <c r="U37" s="73"/>
      <c r="V37" s="24"/>
      <c r="W37" s="24"/>
    </row>
    <row r="38" spans="7:23" ht="12.75">
      <c r="G38" s="26"/>
      <c r="H38" s="24"/>
      <c r="I38" s="24"/>
      <c r="J38" s="24"/>
      <c r="K38" s="73"/>
      <c r="L38" s="24"/>
      <c r="M38" s="24"/>
      <c r="N38" s="24"/>
      <c r="O38" s="24"/>
      <c r="P38" s="24"/>
      <c r="Q38" s="26"/>
      <c r="R38" s="24"/>
      <c r="S38" s="24"/>
      <c r="T38" s="24"/>
      <c r="U38" s="73"/>
      <c r="V38" s="24"/>
      <c r="W38" s="24"/>
    </row>
    <row r="39" spans="2:23" ht="13.5" thickBot="1">
      <c r="B39" s="19" t="s">
        <v>6</v>
      </c>
      <c r="G39" s="74"/>
      <c r="H39" s="29"/>
      <c r="I39" s="29"/>
      <c r="J39" s="29"/>
      <c r="K39" s="75"/>
      <c r="L39" s="29"/>
      <c r="M39" s="29"/>
      <c r="N39" s="29"/>
      <c r="O39" s="29"/>
      <c r="P39" s="29"/>
      <c r="Q39" s="74"/>
      <c r="R39" s="29"/>
      <c r="S39" s="29"/>
      <c r="T39" s="29"/>
      <c r="U39" s="75"/>
      <c r="V39" s="24"/>
      <c r="W39" s="24"/>
    </row>
    <row r="40" spans="22:23" ht="12.75">
      <c r="V40" s="24"/>
      <c r="W40" s="24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 Minzer</cp:lastModifiedBy>
  <cp:lastPrinted>2018-03-29T21:12:41Z</cp:lastPrinted>
  <dcterms:created xsi:type="dcterms:W3CDTF">1996-11-27T10:00:04Z</dcterms:created>
  <dcterms:modified xsi:type="dcterms:W3CDTF">2020-03-12T20:05:23Z</dcterms:modified>
  <cp:category/>
  <cp:version/>
  <cp:contentType/>
  <cp:contentStatus/>
</cp:coreProperties>
</file>